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5015"/>
  </bookViews>
  <sheets>
    <sheet name="Sheet1" sheetId="1" r:id="rId1"/>
    <sheet name="Sheet2" sheetId="2" r:id="rId2"/>
    <sheet name="Sheet3" sheetId="3" r:id="rId3"/>
  </sheets>
  <definedNames>
    <definedName name="Call_Option_Value">Sheet1!$B$25</definedName>
    <definedName name="d1_">Sheet1!$B$23</definedName>
    <definedName name="d2_">Sheet1!$B$24</definedName>
    <definedName name="Debt_Face_Value">Sheet1!$B$3</definedName>
    <definedName name="Enterprise_Value">Sheet1!$B$11</definedName>
    <definedName name="Extra_Parameter">Sheet1!$B$6</definedName>
    <definedName name="Market_Value_of_Debt">Sheet1!$B$8</definedName>
    <definedName name="Market_Value_of_Equity">Sheet1!$B$2</definedName>
    <definedName name="Maturity_of_Debt">Sheet1!$B$4</definedName>
    <definedName name="Put_Option_Value">Sheet1!$B$26</definedName>
    <definedName name="Risk_free_Rate">Sheet1!$B$5</definedName>
    <definedName name="Volatility_of_Enterprise_Value">Sheet1!$B$12</definedName>
    <definedName name="Volatility_of_Equity">Sheet1!$B$7</definedName>
  </definedNames>
  <calcPr calcId="145621" iterate="1" iterateCount="500" iterateDelta="1E-4"/>
</workbook>
</file>

<file path=xl/calcChain.xml><?xml version="1.0" encoding="utf-8"?>
<calcChain xmlns="http://schemas.openxmlformats.org/spreadsheetml/2006/main">
  <c r="B27" i="1" l="1"/>
  <c r="B26" i="1"/>
  <c r="B18" i="1" l="1"/>
  <c r="B17" i="1"/>
  <c r="B16" i="1" l="1"/>
  <c r="B13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L132" i="1"/>
  <c r="B14" i="1" s="1"/>
  <c r="G132" i="1"/>
  <c r="F132" i="1"/>
  <c r="E132" i="1"/>
  <c r="L131" i="1"/>
  <c r="G131" i="1"/>
  <c r="F131" i="1"/>
  <c r="E131" i="1"/>
  <c r="L130" i="1"/>
  <c r="G130" i="1"/>
  <c r="F130" i="1"/>
  <c r="E130" i="1"/>
  <c r="L129" i="1"/>
  <c r="G129" i="1"/>
  <c r="F129" i="1"/>
  <c r="E129" i="1"/>
  <c r="L128" i="1"/>
  <c r="G128" i="1"/>
  <c r="F128" i="1"/>
  <c r="E128" i="1"/>
  <c r="L127" i="1"/>
  <c r="G127" i="1"/>
  <c r="F127" i="1"/>
  <c r="E127" i="1"/>
  <c r="L126" i="1"/>
  <c r="G126" i="1"/>
  <c r="F126" i="1"/>
  <c r="E126" i="1"/>
  <c r="L125" i="1"/>
  <c r="G125" i="1"/>
  <c r="F125" i="1"/>
  <c r="E125" i="1"/>
  <c r="L124" i="1"/>
  <c r="G124" i="1"/>
  <c r="F124" i="1"/>
  <c r="E124" i="1"/>
  <c r="L123" i="1"/>
  <c r="G123" i="1"/>
  <c r="F123" i="1"/>
  <c r="E123" i="1"/>
  <c r="L122" i="1"/>
  <c r="G122" i="1"/>
  <c r="F122" i="1"/>
  <c r="E122" i="1"/>
  <c r="L121" i="1"/>
  <c r="G121" i="1"/>
  <c r="F121" i="1"/>
  <c r="E121" i="1"/>
  <c r="L120" i="1"/>
  <c r="G120" i="1"/>
  <c r="F120" i="1"/>
  <c r="E120" i="1"/>
  <c r="L119" i="1"/>
  <c r="G119" i="1"/>
  <c r="F119" i="1"/>
  <c r="E119" i="1"/>
  <c r="L118" i="1"/>
  <c r="G118" i="1"/>
  <c r="F118" i="1"/>
  <c r="E118" i="1"/>
  <c r="L117" i="1"/>
  <c r="G117" i="1"/>
  <c r="F117" i="1"/>
  <c r="E117" i="1"/>
  <c r="L116" i="1"/>
  <c r="G116" i="1"/>
  <c r="F116" i="1"/>
  <c r="E116" i="1"/>
  <c r="L115" i="1"/>
  <c r="G115" i="1"/>
  <c r="F115" i="1"/>
  <c r="E115" i="1"/>
  <c r="L114" i="1"/>
  <c r="G114" i="1"/>
  <c r="F114" i="1"/>
  <c r="E114" i="1"/>
  <c r="L113" i="1"/>
  <c r="G113" i="1"/>
  <c r="F113" i="1"/>
  <c r="E113" i="1"/>
  <c r="L112" i="1"/>
  <c r="G112" i="1"/>
  <c r="F112" i="1"/>
  <c r="E112" i="1"/>
  <c r="L111" i="1"/>
  <c r="G111" i="1"/>
  <c r="F111" i="1"/>
  <c r="E111" i="1"/>
  <c r="L110" i="1"/>
  <c r="G110" i="1"/>
  <c r="F110" i="1"/>
  <c r="E110" i="1"/>
  <c r="L109" i="1"/>
  <c r="G109" i="1"/>
  <c r="F109" i="1"/>
  <c r="E109" i="1"/>
  <c r="L108" i="1"/>
  <c r="G108" i="1"/>
  <c r="F108" i="1"/>
  <c r="E108" i="1"/>
  <c r="L107" i="1"/>
  <c r="G107" i="1"/>
  <c r="F107" i="1"/>
  <c r="E107" i="1"/>
  <c r="L106" i="1"/>
  <c r="G106" i="1"/>
  <c r="F106" i="1"/>
  <c r="E106" i="1"/>
  <c r="L105" i="1"/>
  <c r="G105" i="1"/>
  <c r="F105" i="1"/>
  <c r="E105" i="1"/>
  <c r="L104" i="1"/>
  <c r="G104" i="1"/>
  <c r="F104" i="1"/>
  <c r="E104" i="1"/>
  <c r="L103" i="1"/>
  <c r="G103" i="1"/>
  <c r="F103" i="1"/>
  <c r="E103" i="1"/>
  <c r="L102" i="1"/>
  <c r="G102" i="1"/>
  <c r="F102" i="1"/>
  <c r="E102" i="1"/>
  <c r="L101" i="1"/>
  <c r="G101" i="1"/>
  <c r="F101" i="1"/>
  <c r="E101" i="1"/>
  <c r="L100" i="1"/>
  <c r="G100" i="1"/>
  <c r="F100" i="1"/>
  <c r="E100" i="1"/>
  <c r="L99" i="1"/>
  <c r="G99" i="1"/>
  <c r="F99" i="1"/>
  <c r="E99" i="1"/>
  <c r="L98" i="1"/>
  <c r="G98" i="1"/>
  <c r="F98" i="1"/>
  <c r="E98" i="1"/>
  <c r="L97" i="1"/>
  <c r="G97" i="1"/>
  <c r="F97" i="1"/>
  <c r="E97" i="1"/>
  <c r="L96" i="1"/>
  <c r="G96" i="1"/>
  <c r="F96" i="1"/>
  <c r="E96" i="1"/>
  <c r="L95" i="1"/>
  <c r="G95" i="1"/>
  <c r="F95" i="1"/>
  <c r="E95" i="1"/>
  <c r="L94" i="1"/>
  <c r="G94" i="1"/>
  <c r="F94" i="1"/>
  <c r="E94" i="1"/>
  <c r="L93" i="1"/>
  <c r="G93" i="1"/>
  <c r="F93" i="1"/>
  <c r="E93" i="1"/>
  <c r="L92" i="1"/>
  <c r="G92" i="1"/>
  <c r="F92" i="1"/>
  <c r="E92" i="1"/>
  <c r="L91" i="1"/>
  <c r="G91" i="1"/>
  <c r="F91" i="1"/>
  <c r="E91" i="1"/>
  <c r="L90" i="1"/>
  <c r="G90" i="1"/>
  <c r="F90" i="1"/>
  <c r="E90" i="1"/>
  <c r="L89" i="1"/>
  <c r="G89" i="1"/>
  <c r="F89" i="1"/>
  <c r="E89" i="1"/>
  <c r="L88" i="1"/>
  <c r="G88" i="1"/>
  <c r="F88" i="1"/>
  <c r="E88" i="1"/>
  <c r="L87" i="1"/>
  <c r="G87" i="1"/>
  <c r="F87" i="1"/>
  <c r="E87" i="1"/>
  <c r="L86" i="1"/>
  <c r="G86" i="1"/>
  <c r="F86" i="1"/>
  <c r="E86" i="1"/>
  <c r="L85" i="1"/>
  <c r="G85" i="1"/>
  <c r="F85" i="1"/>
  <c r="E85" i="1"/>
  <c r="L84" i="1"/>
  <c r="G84" i="1"/>
  <c r="F84" i="1"/>
  <c r="E84" i="1"/>
  <c r="L83" i="1"/>
  <c r="G83" i="1"/>
  <c r="F83" i="1"/>
  <c r="E83" i="1"/>
  <c r="L82" i="1"/>
  <c r="G82" i="1"/>
  <c r="F82" i="1"/>
  <c r="E82" i="1"/>
  <c r="L81" i="1"/>
  <c r="G81" i="1"/>
  <c r="F81" i="1"/>
  <c r="E81" i="1"/>
  <c r="L80" i="1"/>
  <c r="G80" i="1"/>
  <c r="F80" i="1"/>
  <c r="E80" i="1"/>
  <c r="L79" i="1"/>
  <c r="G79" i="1"/>
  <c r="F79" i="1"/>
  <c r="E79" i="1"/>
  <c r="L78" i="1"/>
  <c r="G78" i="1"/>
  <c r="F78" i="1"/>
  <c r="E78" i="1"/>
  <c r="L77" i="1"/>
  <c r="G77" i="1"/>
  <c r="F77" i="1"/>
  <c r="E77" i="1"/>
  <c r="L76" i="1"/>
  <c r="G76" i="1"/>
  <c r="F76" i="1"/>
  <c r="E76" i="1"/>
  <c r="L75" i="1"/>
  <c r="G75" i="1"/>
  <c r="F75" i="1"/>
  <c r="E75" i="1"/>
  <c r="L74" i="1"/>
  <c r="G74" i="1"/>
  <c r="F74" i="1"/>
  <c r="E74" i="1"/>
  <c r="L73" i="1"/>
  <c r="G73" i="1"/>
  <c r="F73" i="1"/>
  <c r="E73" i="1"/>
  <c r="L72" i="1"/>
  <c r="G72" i="1"/>
  <c r="F72" i="1"/>
  <c r="E72" i="1"/>
  <c r="L71" i="1"/>
  <c r="G71" i="1"/>
  <c r="F71" i="1"/>
  <c r="E71" i="1"/>
  <c r="L70" i="1"/>
  <c r="G70" i="1"/>
  <c r="F70" i="1"/>
  <c r="E70" i="1"/>
  <c r="L69" i="1"/>
  <c r="G69" i="1"/>
  <c r="F69" i="1"/>
  <c r="E69" i="1"/>
  <c r="L68" i="1"/>
  <c r="G68" i="1"/>
  <c r="F68" i="1"/>
  <c r="E68" i="1"/>
  <c r="L67" i="1"/>
  <c r="G67" i="1"/>
  <c r="F67" i="1"/>
  <c r="E67" i="1"/>
  <c r="L66" i="1"/>
  <c r="G66" i="1"/>
  <c r="F66" i="1"/>
  <c r="E66" i="1"/>
  <c r="L65" i="1"/>
  <c r="G65" i="1"/>
  <c r="F65" i="1"/>
  <c r="E65" i="1"/>
  <c r="L64" i="1"/>
  <c r="G64" i="1"/>
  <c r="F64" i="1"/>
  <c r="E64" i="1"/>
  <c r="L63" i="1"/>
  <c r="G63" i="1"/>
  <c r="F63" i="1"/>
  <c r="E63" i="1"/>
  <c r="L62" i="1"/>
  <c r="G62" i="1"/>
  <c r="F62" i="1"/>
  <c r="E62" i="1"/>
  <c r="L61" i="1"/>
  <c r="G61" i="1"/>
  <c r="F61" i="1"/>
  <c r="E61" i="1"/>
  <c r="L60" i="1"/>
  <c r="G60" i="1"/>
  <c r="F60" i="1"/>
  <c r="E60" i="1"/>
  <c r="L59" i="1"/>
  <c r="G59" i="1"/>
  <c r="F59" i="1"/>
  <c r="E59" i="1"/>
  <c r="L58" i="1"/>
  <c r="G58" i="1"/>
  <c r="F58" i="1"/>
  <c r="E58" i="1"/>
  <c r="L57" i="1"/>
  <c r="G57" i="1"/>
  <c r="F57" i="1"/>
  <c r="E57" i="1"/>
  <c r="L56" i="1"/>
  <c r="G56" i="1"/>
  <c r="F56" i="1"/>
  <c r="E56" i="1"/>
  <c r="L55" i="1"/>
  <c r="G55" i="1"/>
  <c r="F55" i="1"/>
  <c r="E55" i="1"/>
  <c r="L54" i="1"/>
  <c r="G54" i="1"/>
  <c r="F54" i="1"/>
  <c r="E54" i="1"/>
  <c r="L53" i="1"/>
  <c r="G53" i="1"/>
  <c r="F53" i="1"/>
  <c r="E53" i="1"/>
  <c r="L52" i="1"/>
  <c r="G52" i="1"/>
  <c r="F52" i="1"/>
  <c r="E52" i="1"/>
  <c r="L51" i="1"/>
  <c r="G51" i="1"/>
  <c r="F51" i="1"/>
  <c r="E51" i="1"/>
  <c r="L50" i="1"/>
  <c r="G50" i="1"/>
  <c r="F50" i="1"/>
  <c r="E50" i="1"/>
  <c r="L49" i="1"/>
  <c r="G49" i="1"/>
  <c r="F49" i="1"/>
  <c r="E49" i="1"/>
  <c r="L48" i="1"/>
  <c r="G48" i="1"/>
  <c r="F48" i="1"/>
  <c r="E48" i="1"/>
  <c r="L47" i="1"/>
  <c r="G47" i="1"/>
  <c r="F47" i="1"/>
  <c r="E47" i="1"/>
  <c r="L46" i="1"/>
  <c r="G46" i="1"/>
  <c r="F46" i="1"/>
  <c r="E46" i="1"/>
  <c r="L45" i="1"/>
  <c r="G45" i="1"/>
  <c r="F45" i="1"/>
  <c r="E45" i="1"/>
  <c r="L44" i="1"/>
  <c r="G44" i="1"/>
  <c r="F44" i="1"/>
  <c r="E44" i="1"/>
  <c r="L43" i="1"/>
  <c r="G43" i="1"/>
  <c r="F43" i="1"/>
  <c r="E43" i="1"/>
  <c r="L42" i="1"/>
  <c r="G42" i="1"/>
  <c r="F42" i="1"/>
  <c r="E42" i="1"/>
  <c r="L41" i="1"/>
  <c r="G41" i="1"/>
  <c r="F41" i="1"/>
  <c r="E41" i="1"/>
  <c r="L40" i="1"/>
  <c r="G40" i="1"/>
  <c r="F40" i="1"/>
  <c r="E40" i="1"/>
  <c r="L39" i="1"/>
  <c r="G39" i="1"/>
  <c r="F39" i="1"/>
  <c r="E39" i="1"/>
  <c r="L38" i="1"/>
  <c r="G38" i="1"/>
  <c r="F38" i="1"/>
  <c r="E38" i="1"/>
  <c r="L37" i="1"/>
  <c r="G37" i="1"/>
  <c r="F37" i="1"/>
  <c r="E37" i="1"/>
  <c r="L36" i="1"/>
  <c r="G36" i="1"/>
  <c r="F36" i="1"/>
  <c r="E36" i="1"/>
  <c r="L35" i="1"/>
  <c r="G35" i="1"/>
  <c r="F35" i="1"/>
  <c r="E35" i="1"/>
  <c r="L34" i="1"/>
  <c r="G34" i="1"/>
  <c r="F34" i="1"/>
  <c r="E34" i="1"/>
  <c r="L33" i="1"/>
  <c r="L32" i="1"/>
  <c r="G33" i="1" l="1"/>
  <c r="F33" i="1"/>
  <c r="E33" i="1"/>
  <c r="C32" i="1"/>
  <c r="D32" i="1" l="1"/>
  <c r="G32" i="1"/>
  <c r="F32" i="1"/>
  <c r="E32" i="1"/>
  <c r="H32" i="1" l="1"/>
  <c r="B33" i="1" s="1"/>
  <c r="I32" i="1" l="1"/>
  <c r="K32" i="1" s="1"/>
  <c r="M32" i="1"/>
  <c r="J32" i="1" l="1"/>
  <c r="C33" i="1" s="1"/>
  <c r="D33" i="1" s="1"/>
  <c r="H33" i="1" s="1"/>
  <c r="B34" i="1" s="1"/>
  <c r="M33" i="1" l="1"/>
  <c r="I33" i="1"/>
  <c r="K33" i="1" s="1"/>
  <c r="J33" i="1" l="1"/>
  <c r="C34" i="1" s="1"/>
  <c r="D34" i="1" l="1"/>
  <c r="H34" i="1" l="1"/>
  <c r="I34" i="1" s="1"/>
  <c r="K34" i="1" s="1"/>
  <c r="J34" i="1" l="1"/>
  <c r="C35" i="1" s="1"/>
  <c r="D35" i="1" s="1"/>
  <c r="M34" i="1"/>
  <c r="B35" i="1"/>
  <c r="H35" i="1" l="1"/>
  <c r="I35" i="1" s="1"/>
  <c r="K35" i="1" s="1"/>
  <c r="M35" i="1" l="1"/>
  <c r="J35" i="1"/>
  <c r="C36" i="1" s="1"/>
  <c r="D36" i="1" s="1"/>
  <c r="B36" i="1"/>
  <c r="H36" i="1" l="1"/>
  <c r="M36" i="1" l="1"/>
  <c r="I36" i="1"/>
  <c r="K36" i="1" s="1"/>
  <c r="B37" i="1"/>
  <c r="J36" i="1" l="1"/>
  <c r="C37" i="1" s="1"/>
  <c r="D37" i="1" s="1"/>
  <c r="H37" i="1" s="1"/>
  <c r="I37" i="1" s="1"/>
  <c r="K37" i="1" s="1"/>
  <c r="B38" i="1" l="1"/>
  <c r="M37" i="1"/>
  <c r="J37" i="1"/>
  <c r="C38" i="1" s="1"/>
  <c r="D38" i="1" l="1"/>
  <c r="H38" i="1" l="1"/>
  <c r="B39" i="1" s="1"/>
  <c r="M38" i="1" l="1"/>
  <c r="I38" i="1"/>
  <c r="K38" i="1" s="1"/>
  <c r="J38" i="1" l="1"/>
  <c r="C39" i="1" s="1"/>
  <c r="D39" i="1" s="1"/>
  <c r="H39" i="1" l="1"/>
  <c r="I39" i="1" s="1"/>
  <c r="K39" i="1" s="1"/>
  <c r="B40" i="1" l="1"/>
  <c r="M39" i="1"/>
  <c r="J39" i="1"/>
  <c r="C40" i="1" s="1"/>
  <c r="D40" i="1" s="1"/>
  <c r="H40" i="1" l="1"/>
  <c r="B41" i="1" s="1"/>
  <c r="I40" i="1" l="1"/>
  <c r="K40" i="1" s="1"/>
  <c r="M40" i="1"/>
  <c r="J40" i="1"/>
  <c r="C41" i="1" s="1"/>
  <c r="D41" i="1" l="1"/>
  <c r="H41" i="1" l="1"/>
  <c r="B42" i="1" s="1"/>
  <c r="M41" i="1" l="1"/>
  <c r="I41" i="1"/>
  <c r="K41" i="1" s="1"/>
  <c r="J41" i="1" l="1"/>
  <c r="C42" i="1" s="1"/>
  <c r="D42" i="1" s="1"/>
  <c r="H42" i="1" l="1"/>
  <c r="I42" i="1" s="1"/>
  <c r="K42" i="1" s="1"/>
  <c r="B43" i="1" l="1"/>
  <c r="J42" i="1"/>
  <c r="C43" i="1" s="1"/>
  <c r="D43" i="1" s="1"/>
  <c r="M42" i="1"/>
  <c r="H43" i="1" l="1"/>
  <c r="M43" i="1" s="1"/>
  <c r="B44" i="1" l="1"/>
  <c r="I43" i="1"/>
  <c r="K43" i="1" s="1"/>
  <c r="J43" i="1" l="1"/>
  <c r="C44" i="1" s="1"/>
  <c r="D44" i="1" s="1"/>
  <c r="H44" i="1" l="1"/>
  <c r="B45" i="1" s="1"/>
  <c r="M44" i="1" l="1"/>
  <c r="I44" i="1"/>
  <c r="K44" i="1" s="1"/>
  <c r="J44" i="1" l="1"/>
  <c r="C45" i="1" s="1"/>
  <c r="D45" i="1" s="1"/>
  <c r="H45" i="1" l="1"/>
  <c r="I45" i="1" s="1"/>
  <c r="K45" i="1" s="1"/>
  <c r="B46" i="1" l="1"/>
  <c r="J45" i="1"/>
  <c r="C46" i="1" s="1"/>
  <c r="D46" i="1" s="1"/>
  <c r="M45" i="1"/>
  <c r="H46" i="1" l="1"/>
  <c r="M46" i="1" s="1"/>
  <c r="B47" i="1" l="1"/>
  <c r="I46" i="1"/>
  <c r="K46" i="1" s="1"/>
  <c r="J46" i="1" l="1"/>
  <c r="C47" i="1" s="1"/>
  <c r="D47" i="1" s="1"/>
  <c r="H47" i="1" l="1"/>
  <c r="M47" i="1" s="1"/>
  <c r="B48" i="1" l="1"/>
  <c r="I47" i="1"/>
  <c r="K47" i="1" s="1"/>
  <c r="J47" i="1" l="1"/>
  <c r="C48" i="1" s="1"/>
  <c r="D48" i="1" s="1"/>
  <c r="H48" i="1" l="1"/>
  <c r="M48" i="1" s="1"/>
  <c r="B49" i="1" l="1"/>
  <c r="I48" i="1"/>
  <c r="K48" i="1" s="1"/>
  <c r="J48" i="1" l="1"/>
  <c r="C49" i="1" s="1"/>
  <c r="D49" i="1" l="1"/>
  <c r="H49" i="1" l="1"/>
  <c r="M49" i="1" s="1"/>
  <c r="B50" i="1" l="1"/>
  <c r="I49" i="1"/>
  <c r="K49" i="1" s="1"/>
  <c r="J49" i="1" l="1"/>
  <c r="C50" i="1" s="1"/>
  <c r="D50" i="1" s="1"/>
  <c r="H50" i="1" l="1"/>
  <c r="B51" i="1" s="1"/>
  <c r="M50" i="1" l="1"/>
  <c r="I50" i="1"/>
  <c r="K50" i="1" s="1"/>
  <c r="J50" i="1" l="1"/>
  <c r="C51" i="1" s="1"/>
  <c r="D51" i="1" s="1"/>
  <c r="H51" i="1" l="1"/>
  <c r="M51" i="1" s="1"/>
  <c r="B52" i="1" l="1"/>
  <c r="I51" i="1"/>
  <c r="K51" i="1" s="1"/>
  <c r="J51" i="1" l="1"/>
  <c r="C52" i="1" s="1"/>
  <c r="D52" i="1" l="1"/>
  <c r="H52" i="1" l="1"/>
  <c r="I52" i="1" s="1"/>
  <c r="K52" i="1" s="1"/>
  <c r="B53" i="1" l="1"/>
  <c r="J52" i="1"/>
  <c r="C53" i="1" s="1"/>
  <c r="M52" i="1"/>
  <c r="D53" i="1" l="1"/>
  <c r="H53" i="1" l="1"/>
  <c r="I53" i="1" s="1"/>
  <c r="K53" i="1" s="1"/>
  <c r="B54" i="1" l="1"/>
  <c r="J53" i="1"/>
  <c r="C54" i="1" s="1"/>
  <c r="M53" i="1"/>
  <c r="D54" i="1" l="1"/>
  <c r="H54" i="1" l="1"/>
  <c r="B55" i="1" s="1"/>
  <c r="I54" i="1" l="1"/>
  <c r="K54" i="1" s="1"/>
  <c r="M54" i="1"/>
  <c r="J54" i="1" l="1"/>
  <c r="C55" i="1" s="1"/>
  <c r="D55" i="1" s="1"/>
  <c r="H55" i="1" l="1"/>
  <c r="I55" i="1" s="1"/>
  <c r="K55" i="1" s="1"/>
  <c r="B56" i="1" l="1"/>
  <c r="J55" i="1"/>
  <c r="C56" i="1" s="1"/>
  <c r="D56" i="1" s="1"/>
  <c r="M55" i="1"/>
  <c r="H56" i="1" l="1"/>
  <c r="I56" i="1" s="1"/>
  <c r="K56" i="1" s="1"/>
  <c r="B57" i="1" l="1"/>
  <c r="M56" i="1"/>
  <c r="J56" i="1"/>
  <c r="C57" i="1" s="1"/>
  <c r="D57" i="1" s="1"/>
  <c r="H57" i="1" l="1"/>
  <c r="I57" i="1" s="1"/>
  <c r="K57" i="1" s="1"/>
  <c r="B58" i="1" l="1"/>
  <c r="J57" i="1"/>
  <c r="C58" i="1" s="1"/>
  <c r="D58" i="1" s="1"/>
  <c r="M57" i="1"/>
  <c r="H58" i="1" l="1"/>
  <c r="I58" i="1" s="1"/>
  <c r="K58" i="1" s="1"/>
  <c r="B59" i="1" l="1"/>
  <c r="J58" i="1"/>
  <c r="C59" i="1" s="1"/>
  <c r="D59" i="1" s="1"/>
  <c r="M58" i="1"/>
  <c r="H59" i="1" l="1"/>
  <c r="I59" i="1" s="1"/>
  <c r="K59" i="1" s="1"/>
  <c r="B60" i="1" l="1"/>
  <c r="J59" i="1"/>
  <c r="C60" i="1" s="1"/>
  <c r="M59" i="1"/>
  <c r="D60" i="1" l="1"/>
  <c r="H60" i="1" l="1"/>
  <c r="I60" i="1" s="1"/>
  <c r="K60" i="1" s="1"/>
  <c r="B61" i="1" l="1"/>
  <c r="J60" i="1"/>
  <c r="C61" i="1" s="1"/>
  <c r="M60" i="1"/>
  <c r="D61" i="1" l="1"/>
  <c r="H61" i="1" l="1"/>
  <c r="I61" i="1" s="1"/>
  <c r="K61" i="1" s="1"/>
  <c r="B62" i="1" l="1"/>
  <c r="J61" i="1"/>
  <c r="C62" i="1" s="1"/>
  <c r="D62" i="1" s="1"/>
  <c r="M61" i="1"/>
  <c r="H62" i="1" l="1"/>
  <c r="I62" i="1" s="1"/>
  <c r="K62" i="1" s="1"/>
  <c r="B63" i="1" l="1"/>
  <c r="J62" i="1"/>
  <c r="C63" i="1" s="1"/>
  <c r="M62" i="1"/>
  <c r="D63" i="1" l="1"/>
  <c r="H63" i="1" l="1"/>
  <c r="I63" i="1" s="1"/>
  <c r="K63" i="1" s="1"/>
  <c r="B64" i="1" l="1"/>
  <c r="J63" i="1"/>
  <c r="C64" i="1" s="1"/>
  <c r="D64" i="1" s="1"/>
  <c r="M63" i="1"/>
  <c r="H64" i="1" l="1"/>
  <c r="I64" i="1" s="1"/>
  <c r="K64" i="1" s="1"/>
  <c r="B65" i="1" l="1"/>
  <c r="M64" i="1"/>
  <c r="J64" i="1"/>
  <c r="C65" i="1" s="1"/>
  <c r="D65" i="1" s="1"/>
  <c r="H65" i="1" l="1"/>
  <c r="I65" i="1" s="1"/>
  <c r="K65" i="1" s="1"/>
  <c r="B66" i="1" l="1"/>
  <c r="M65" i="1"/>
  <c r="J65" i="1"/>
  <c r="C66" i="1" s="1"/>
  <c r="D66" i="1" l="1"/>
  <c r="H66" i="1" l="1"/>
  <c r="B67" i="1" s="1"/>
  <c r="I66" i="1" l="1"/>
  <c r="K66" i="1" s="1"/>
  <c r="M66" i="1"/>
  <c r="J66" i="1"/>
  <c r="C67" i="1" s="1"/>
  <c r="D67" i="1" l="1"/>
  <c r="H67" i="1" l="1"/>
  <c r="I67" i="1" s="1"/>
  <c r="K67" i="1" s="1"/>
  <c r="B68" i="1" l="1"/>
  <c r="J67" i="1"/>
  <c r="C68" i="1" s="1"/>
  <c r="D68" i="1" s="1"/>
  <c r="M67" i="1"/>
  <c r="H68" i="1" l="1"/>
  <c r="I68" i="1" s="1"/>
  <c r="K68" i="1" s="1"/>
  <c r="B69" i="1" l="1"/>
  <c r="M68" i="1"/>
  <c r="J68" i="1"/>
  <c r="C69" i="1" s="1"/>
  <c r="D69" i="1" s="1"/>
  <c r="H69" i="1" l="1"/>
  <c r="I69" i="1" s="1"/>
  <c r="K69" i="1" s="1"/>
  <c r="B70" i="1" l="1"/>
  <c r="J69" i="1"/>
  <c r="C70" i="1" s="1"/>
  <c r="D70" i="1" s="1"/>
  <c r="M69" i="1"/>
  <c r="H70" i="1" l="1"/>
  <c r="I70" i="1" s="1"/>
  <c r="K70" i="1" s="1"/>
  <c r="B71" i="1" l="1"/>
  <c r="M70" i="1"/>
  <c r="J70" i="1"/>
  <c r="C71" i="1" s="1"/>
  <c r="D71" i="1" l="1"/>
  <c r="H71" i="1" l="1"/>
  <c r="I71" i="1" s="1"/>
  <c r="K71" i="1" s="1"/>
  <c r="M71" i="1" l="1"/>
  <c r="J71" i="1"/>
  <c r="C72" i="1" s="1"/>
  <c r="D72" i="1" s="1"/>
  <c r="B72" i="1"/>
  <c r="H72" i="1" l="1"/>
  <c r="I72" i="1" s="1"/>
  <c r="K72" i="1" s="1"/>
  <c r="B73" i="1" l="1"/>
  <c r="J72" i="1"/>
  <c r="C73" i="1" s="1"/>
  <c r="D73" i="1" s="1"/>
  <c r="M72" i="1"/>
  <c r="H73" i="1" l="1"/>
  <c r="I73" i="1" s="1"/>
  <c r="K73" i="1" s="1"/>
  <c r="B74" i="1" l="1"/>
  <c r="J73" i="1"/>
  <c r="C74" i="1" s="1"/>
  <c r="M73" i="1"/>
  <c r="D74" i="1" l="1"/>
  <c r="H74" i="1" l="1"/>
  <c r="I74" i="1" s="1"/>
  <c r="K74" i="1" s="1"/>
  <c r="B75" i="1" l="1"/>
  <c r="M74" i="1"/>
  <c r="J74" i="1"/>
  <c r="C75" i="1" s="1"/>
  <c r="D75" i="1" l="1"/>
  <c r="H75" i="1" l="1"/>
  <c r="I75" i="1" s="1"/>
  <c r="K75" i="1" s="1"/>
  <c r="B76" i="1" l="1"/>
  <c r="M75" i="1"/>
  <c r="J75" i="1"/>
  <c r="C76" i="1" s="1"/>
  <c r="D76" i="1" l="1"/>
  <c r="H76" i="1" l="1"/>
  <c r="I76" i="1" s="1"/>
  <c r="K76" i="1" s="1"/>
  <c r="B77" i="1" l="1"/>
  <c r="M76" i="1"/>
  <c r="J76" i="1"/>
  <c r="C77" i="1" s="1"/>
  <c r="D77" i="1" s="1"/>
  <c r="H77" i="1" l="1"/>
  <c r="M77" i="1" s="1"/>
  <c r="B78" i="1" l="1"/>
  <c r="I77" i="1"/>
  <c r="K77" i="1" s="1"/>
  <c r="J77" i="1" l="1"/>
  <c r="C78" i="1" s="1"/>
  <c r="D78" i="1" l="1"/>
  <c r="H78" i="1" l="1"/>
  <c r="I78" i="1" s="1"/>
  <c r="K78" i="1" s="1"/>
  <c r="B79" i="1" l="1"/>
  <c r="J78" i="1"/>
  <c r="C79" i="1" s="1"/>
  <c r="D79" i="1" s="1"/>
  <c r="M78" i="1"/>
  <c r="H79" i="1" l="1"/>
  <c r="I79" i="1" s="1"/>
  <c r="K79" i="1" s="1"/>
  <c r="B80" i="1" l="1"/>
  <c r="J79" i="1"/>
  <c r="C80" i="1" s="1"/>
  <c r="M79" i="1"/>
  <c r="D80" i="1" l="1"/>
  <c r="H80" i="1" l="1"/>
  <c r="I80" i="1" s="1"/>
  <c r="K80" i="1" s="1"/>
  <c r="B81" i="1" l="1"/>
  <c r="M80" i="1"/>
  <c r="J80" i="1"/>
  <c r="C81" i="1" s="1"/>
  <c r="D81" i="1" s="1"/>
  <c r="H81" i="1" l="1"/>
  <c r="I81" i="1" s="1"/>
  <c r="K81" i="1" s="1"/>
  <c r="B82" i="1" l="1"/>
  <c r="J81" i="1"/>
  <c r="C82" i="1" s="1"/>
  <c r="D82" i="1" s="1"/>
  <c r="M81" i="1"/>
  <c r="H82" i="1" l="1"/>
  <c r="I82" i="1" s="1"/>
  <c r="K82" i="1" s="1"/>
  <c r="B83" i="1" l="1"/>
  <c r="J82" i="1"/>
  <c r="C83" i="1" s="1"/>
  <c r="D83" i="1" s="1"/>
  <c r="M82" i="1"/>
  <c r="H83" i="1" l="1"/>
  <c r="B84" i="1" s="1"/>
  <c r="M83" i="1" l="1"/>
  <c r="I83" i="1"/>
  <c r="K83" i="1" s="1"/>
  <c r="J83" i="1" l="1"/>
  <c r="C84" i="1" s="1"/>
  <c r="D84" i="1" s="1"/>
  <c r="H84" i="1" l="1"/>
  <c r="B85" i="1" s="1"/>
  <c r="M84" i="1" l="1"/>
  <c r="I84" i="1"/>
  <c r="K84" i="1" l="1"/>
  <c r="J84" i="1"/>
  <c r="C85" i="1" s="1"/>
  <c r="D85" i="1" l="1"/>
  <c r="H85" i="1" l="1"/>
  <c r="I85" i="1" s="1"/>
  <c r="K85" i="1" s="1"/>
  <c r="J85" i="1" l="1"/>
  <c r="C86" i="1" s="1"/>
  <c r="D86" i="1" s="1"/>
  <c r="M85" i="1"/>
  <c r="B86" i="1"/>
  <c r="H86" i="1" l="1"/>
  <c r="I86" i="1" s="1"/>
  <c r="K86" i="1" s="1"/>
  <c r="B87" i="1" l="1"/>
  <c r="M86" i="1"/>
  <c r="J86" i="1"/>
  <c r="C87" i="1" s="1"/>
  <c r="D87" i="1" s="1"/>
  <c r="H87" i="1" l="1"/>
  <c r="I87" i="1" s="1"/>
  <c r="K87" i="1" s="1"/>
  <c r="B88" i="1" l="1"/>
  <c r="J87" i="1"/>
  <c r="C88" i="1" s="1"/>
  <c r="M87" i="1"/>
  <c r="D88" i="1" l="1"/>
  <c r="H88" i="1" l="1"/>
  <c r="I88" i="1" s="1"/>
  <c r="K88" i="1" s="1"/>
  <c r="B89" i="1" l="1"/>
  <c r="M88" i="1"/>
  <c r="J88" i="1"/>
  <c r="C89" i="1" s="1"/>
  <c r="D89" i="1" s="1"/>
  <c r="H89" i="1" l="1"/>
  <c r="M89" i="1" s="1"/>
  <c r="B90" i="1" l="1"/>
  <c r="I89" i="1"/>
  <c r="K89" i="1" l="1"/>
  <c r="J89" i="1"/>
  <c r="C90" i="1" s="1"/>
  <c r="D90" i="1" l="1"/>
  <c r="H90" i="1" l="1"/>
  <c r="I90" i="1" s="1"/>
  <c r="K90" i="1" s="1"/>
  <c r="B91" i="1" l="1"/>
  <c r="M90" i="1"/>
  <c r="J90" i="1"/>
  <c r="C91" i="1" s="1"/>
  <c r="D91" i="1" s="1"/>
  <c r="H91" i="1" l="1"/>
  <c r="M91" i="1" s="1"/>
  <c r="B92" i="1" l="1"/>
  <c r="I91" i="1"/>
  <c r="K91" i="1" l="1"/>
  <c r="J91" i="1"/>
  <c r="C92" i="1" s="1"/>
  <c r="D92" i="1" l="1"/>
  <c r="H92" i="1" l="1"/>
  <c r="I92" i="1" s="1"/>
  <c r="K92" i="1" s="1"/>
  <c r="B93" i="1" l="1"/>
  <c r="J92" i="1"/>
  <c r="C93" i="1" s="1"/>
  <c r="D93" i="1" s="1"/>
  <c r="M92" i="1"/>
  <c r="H93" i="1" l="1"/>
  <c r="M93" i="1" s="1"/>
  <c r="B94" i="1" l="1"/>
  <c r="I93" i="1"/>
  <c r="K93" i="1" l="1"/>
  <c r="J93" i="1"/>
  <c r="C94" i="1" s="1"/>
  <c r="D94" i="1" l="1"/>
  <c r="H94" i="1" l="1"/>
  <c r="I94" i="1" s="1"/>
  <c r="K94" i="1" s="1"/>
  <c r="B95" i="1" l="1"/>
  <c r="J94" i="1"/>
  <c r="C95" i="1" s="1"/>
  <c r="D95" i="1" s="1"/>
  <c r="M94" i="1"/>
  <c r="H95" i="1" l="1"/>
  <c r="M95" i="1" s="1"/>
  <c r="B96" i="1" l="1"/>
  <c r="I95" i="1"/>
  <c r="K95" i="1" s="1"/>
  <c r="J95" i="1" l="1"/>
  <c r="C96" i="1" s="1"/>
  <c r="D96" i="1" l="1"/>
  <c r="H96" i="1" l="1"/>
  <c r="I96" i="1" s="1"/>
  <c r="K96" i="1" s="1"/>
  <c r="B97" i="1" l="1"/>
  <c r="J96" i="1"/>
  <c r="C97" i="1" s="1"/>
  <c r="D97" i="1" s="1"/>
  <c r="M96" i="1"/>
  <c r="H97" i="1" l="1"/>
  <c r="M97" i="1" s="1"/>
  <c r="B98" i="1" l="1"/>
  <c r="I97" i="1"/>
  <c r="K97" i="1" l="1"/>
  <c r="J97" i="1"/>
  <c r="C98" i="1" s="1"/>
  <c r="D98" i="1" l="1"/>
  <c r="H98" i="1" l="1"/>
  <c r="I98" i="1" s="1"/>
  <c r="K98" i="1" s="1"/>
  <c r="B99" i="1" l="1"/>
  <c r="J98" i="1"/>
  <c r="C99" i="1" s="1"/>
  <c r="D99" i="1" s="1"/>
  <c r="M98" i="1"/>
  <c r="H99" i="1" l="1"/>
  <c r="B100" i="1" s="1"/>
  <c r="M99" i="1" l="1"/>
  <c r="I99" i="1"/>
  <c r="K99" i="1" l="1"/>
  <c r="J99" i="1"/>
  <c r="C100" i="1" l="1"/>
  <c r="D100" i="1" s="1"/>
  <c r="H100" i="1" l="1"/>
  <c r="I100" i="1" s="1"/>
  <c r="K100" i="1" s="1"/>
  <c r="B101" i="1" l="1"/>
  <c r="M100" i="1"/>
  <c r="J100" i="1"/>
  <c r="C101" i="1" s="1"/>
  <c r="D101" i="1" l="1"/>
  <c r="H101" i="1" l="1"/>
  <c r="B102" i="1" s="1"/>
  <c r="M101" i="1" l="1"/>
  <c r="I101" i="1"/>
  <c r="K101" i="1" s="1"/>
  <c r="J101" i="1" l="1"/>
  <c r="C102" i="1" s="1"/>
  <c r="D102" i="1" s="1"/>
  <c r="H102" i="1" l="1"/>
  <c r="I102" i="1" s="1"/>
  <c r="K102" i="1" s="1"/>
  <c r="B103" i="1" l="1"/>
  <c r="J102" i="1"/>
  <c r="C103" i="1" s="1"/>
  <c r="D103" i="1" s="1"/>
  <c r="M102" i="1"/>
  <c r="H103" i="1" l="1"/>
  <c r="I103" i="1" s="1"/>
  <c r="K103" i="1" s="1"/>
  <c r="B104" i="1" l="1"/>
  <c r="J103" i="1"/>
  <c r="C104" i="1" s="1"/>
  <c r="D104" i="1" s="1"/>
  <c r="M103" i="1"/>
  <c r="H104" i="1" l="1"/>
  <c r="I104" i="1" s="1"/>
  <c r="K104" i="1" s="1"/>
  <c r="B105" i="1" l="1"/>
  <c r="J104" i="1"/>
  <c r="C105" i="1" s="1"/>
  <c r="D105" i="1" s="1"/>
  <c r="M104" i="1"/>
  <c r="H105" i="1" l="1"/>
  <c r="I105" i="1" s="1"/>
  <c r="K105" i="1" s="1"/>
  <c r="B106" i="1" l="1"/>
  <c r="J105" i="1"/>
  <c r="C106" i="1" s="1"/>
  <c r="M105" i="1"/>
  <c r="D106" i="1" l="1"/>
  <c r="H106" i="1" l="1"/>
  <c r="I106" i="1" s="1"/>
  <c r="K106" i="1" s="1"/>
  <c r="J106" i="1" l="1"/>
  <c r="C107" i="1" s="1"/>
  <c r="D107" i="1" s="1"/>
  <c r="B107" i="1"/>
  <c r="M106" i="1"/>
  <c r="H107" i="1" l="1"/>
  <c r="B108" i="1" s="1"/>
  <c r="M107" i="1" l="1"/>
  <c r="I107" i="1"/>
  <c r="K107" i="1" s="1"/>
  <c r="J107" i="1" l="1"/>
  <c r="C108" i="1" s="1"/>
  <c r="D108" i="1" s="1"/>
  <c r="H108" i="1" l="1"/>
  <c r="I108" i="1" s="1"/>
  <c r="K108" i="1" s="1"/>
  <c r="B109" i="1" l="1"/>
  <c r="J108" i="1"/>
  <c r="C109" i="1" s="1"/>
  <c r="D109" i="1" s="1"/>
  <c r="M108" i="1"/>
  <c r="H109" i="1" l="1"/>
  <c r="I109" i="1" s="1"/>
  <c r="K109" i="1" s="1"/>
  <c r="B110" i="1" l="1"/>
  <c r="M109" i="1"/>
  <c r="J109" i="1"/>
  <c r="C110" i="1" s="1"/>
  <c r="D110" i="1" l="1"/>
  <c r="H110" i="1" l="1"/>
  <c r="I110" i="1" s="1"/>
  <c r="K110" i="1" s="1"/>
  <c r="B111" i="1" l="1"/>
  <c r="M110" i="1"/>
  <c r="J110" i="1"/>
  <c r="C111" i="1" s="1"/>
  <c r="D111" i="1" l="1"/>
  <c r="H111" i="1" l="1"/>
  <c r="I111" i="1" s="1"/>
  <c r="K111" i="1" s="1"/>
  <c r="B112" i="1" l="1"/>
  <c r="J111" i="1"/>
  <c r="C112" i="1" s="1"/>
  <c r="D112" i="1" s="1"/>
  <c r="M111" i="1"/>
  <c r="H112" i="1" l="1"/>
  <c r="B113" i="1" s="1"/>
  <c r="M112" i="1" l="1"/>
  <c r="I112" i="1"/>
  <c r="K112" i="1" s="1"/>
  <c r="J112" i="1" l="1"/>
  <c r="C113" i="1" s="1"/>
  <c r="D113" i="1" s="1"/>
  <c r="H113" i="1" s="1"/>
  <c r="I113" i="1" s="1"/>
  <c r="K113" i="1" s="1"/>
  <c r="B114" i="1" l="1"/>
  <c r="M113" i="1"/>
  <c r="J113" i="1"/>
  <c r="C114" i="1" s="1"/>
  <c r="D114" i="1" s="1"/>
  <c r="H114" i="1" l="1"/>
  <c r="B115" i="1" s="1"/>
  <c r="M114" i="1" l="1"/>
  <c r="I114" i="1"/>
  <c r="K114" i="1" l="1"/>
  <c r="J114" i="1"/>
  <c r="C115" i="1" l="1"/>
  <c r="D115" i="1" s="1"/>
  <c r="H115" i="1" l="1"/>
  <c r="I115" i="1" s="1"/>
  <c r="K115" i="1" s="1"/>
  <c r="B116" i="1" l="1"/>
  <c r="M115" i="1"/>
  <c r="J115" i="1"/>
  <c r="C116" i="1" s="1"/>
  <c r="D116" i="1" l="1"/>
  <c r="H116" i="1" l="1"/>
  <c r="I116" i="1" s="1"/>
  <c r="K116" i="1" s="1"/>
  <c r="B117" i="1" l="1"/>
  <c r="J116" i="1"/>
  <c r="C117" i="1" s="1"/>
  <c r="M116" i="1"/>
  <c r="D117" i="1" l="1"/>
  <c r="H117" i="1" l="1"/>
  <c r="I117" i="1" s="1"/>
  <c r="K117" i="1" s="1"/>
  <c r="B118" i="1" l="1"/>
  <c r="M117" i="1"/>
  <c r="J117" i="1"/>
  <c r="C118" i="1" s="1"/>
  <c r="D118" i="1" s="1"/>
  <c r="H118" i="1" l="1"/>
  <c r="I118" i="1" s="1"/>
  <c r="K118" i="1" s="1"/>
  <c r="B119" i="1" l="1"/>
  <c r="M118" i="1"/>
  <c r="J118" i="1"/>
  <c r="C119" i="1" s="1"/>
  <c r="D119" i="1" s="1"/>
  <c r="H119" i="1" l="1"/>
  <c r="B120" i="1" s="1"/>
  <c r="M119" i="1" l="1"/>
  <c r="I119" i="1"/>
  <c r="K119" i="1" s="1"/>
  <c r="J119" i="1" l="1"/>
  <c r="C120" i="1" s="1"/>
  <c r="D120" i="1" l="1"/>
  <c r="H120" i="1" l="1"/>
  <c r="B121" i="1" s="1"/>
  <c r="I120" i="1" l="1"/>
  <c r="K120" i="1" s="1"/>
  <c r="M120" i="1"/>
  <c r="J120" i="1" l="1"/>
  <c r="C121" i="1" s="1"/>
  <c r="D121" i="1" s="1"/>
  <c r="H121" i="1" l="1"/>
  <c r="I121" i="1" s="1"/>
  <c r="K121" i="1" s="1"/>
  <c r="B122" i="1" l="1"/>
  <c r="J121" i="1"/>
  <c r="C122" i="1" s="1"/>
  <c r="D122" i="1" s="1"/>
  <c r="M121" i="1"/>
  <c r="H122" i="1" l="1"/>
  <c r="I122" i="1" s="1"/>
  <c r="K122" i="1" s="1"/>
  <c r="B123" i="1" l="1"/>
  <c r="J122" i="1"/>
  <c r="C123" i="1" s="1"/>
  <c r="D123" i="1" s="1"/>
  <c r="M122" i="1"/>
  <c r="H123" i="1" l="1"/>
  <c r="B124" i="1" s="1"/>
  <c r="I123" i="1" l="1"/>
  <c r="K123" i="1" s="1"/>
  <c r="M123" i="1"/>
  <c r="J123" i="1" l="1"/>
  <c r="C124" i="1" s="1"/>
  <c r="D124" i="1" s="1"/>
  <c r="H124" i="1" l="1"/>
  <c r="I124" i="1" s="1"/>
  <c r="K124" i="1" s="1"/>
  <c r="B125" i="1" l="1"/>
  <c r="M124" i="1"/>
  <c r="J124" i="1"/>
  <c r="C125" i="1" s="1"/>
  <c r="D125" i="1" l="1"/>
  <c r="H125" i="1" l="1"/>
  <c r="I125" i="1" s="1"/>
  <c r="K125" i="1" s="1"/>
  <c r="B126" i="1" l="1"/>
  <c r="M125" i="1"/>
  <c r="J125" i="1"/>
  <c r="C126" i="1" s="1"/>
  <c r="D126" i="1" l="1"/>
  <c r="H126" i="1" l="1"/>
  <c r="I126" i="1" s="1"/>
  <c r="K126" i="1" s="1"/>
  <c r="M126" i="1" l="1"/>
  <c r="J126" i="1"/>
  <c r="C127" i="1" s="1"/>
  <c r="D127" i="1" s="1"/>
  <c r="B127" i="1"/>
  <c r="H127" i="1" l="1"/>
  <c r="M127" i="1" s="1"/>
  <c r="I127" i="1" l="1"/>
  <c r="K127" i="1" s="1"/>
  <c r="B128" i="1"/>
  <c r="J127" i="1"/>
  <c r="C128" i="1" s="1"/>
  <c r="D128" i="1" s="1"/>
  <c r="H128" i="1" l="1"/>
  <c r="I128" i="1" s="1"/>
  <c r="K128" i="1" s="1"/>
  <c r="B129" i="1" l="1"/>
  <c r="J128" i="1"/>
  <c r="C129" i="1" s="1"/>
  <c r="D129" i="1" s="1"/>
  <c r="M128" i="1"/>
  <c r="H129" i="1" l="1"/>
  <c r="I129" i="1" s="1"/>
  <c r="K129" i="1" s="1"/>
  <c r="B130" i="1" l="1"/>
  <c r="J129" i="1"/>
  <c r="C130" i="1" s="1"/>
  <c r="D130" i="1" s="1"/>
  <c r="M129" i="1"/>
  <c r="H130" i="1" l="1"/>
  <c r="B131" i="1" s="1"/>
  <c r="M130" i="1" l="1"/>
  <c r="I130" i="1"/>
  <c r="K130" i="1" s="1"/>
  <c r="J130" i="1" l="1"/>
  <c r="C131" i="1" s="1"/>
  <c r="D131" i="1" s="1"/>
  <c r="H131" i="1" s="1"/>
  <c r="I131" i="1" s="1"/>
  <c r="K131" i="1" s="1"/>
  <c r="B132" i="1" l="1"/>
  <c r="B12" i="1" s="1"/>
  <c r="J131" i="1"/>
  <c r="C132" i="1" s="1"/>
  <c r="D132" i="1" s="1"/>
  <c r="M131" i="1"/>
  <c r="B15" i="1" l="1"/>
  <c r="B11" i="1"/>
  <c r="H132" i="1"/>
  <c r="I132" i="1" s="1"/>
  <c r="M132" i="1" l="1"/>
  <c r="J132" i="1"/>
  <c r="K132" i="1"/>
  <c r="B23" i="1"/>
  <c r="B24" i="1" l="1"/>
  <c r="B19" i="1" s="1"/>
  <c r="B20" i="1" s="1"/>
  <c r="B28" i="1"/>
  <c r="B25" i="1" l="1"/>
</calcChain>
</file>

<file path=xl/sharedStrings.xml><?xml version="1.0" encoding="utf-8"?>
<sst xmlns="http://schemas.openxmlformats.org/spreadsheetml/2006/main" count="44" uniqueCount="28">
  <si>
    <t>Market Value of Equity</t>
  </si>
  <si>
    <t>Debt Face Value</t>
  </si>
  <si>
    <t>Maturity of Debt</t>
  </si>
  <si>
    <t>Risk-free Rate</t>
  </si>
  <si>
    <t>Volatility of Equity</t>
  </si>
  <si>
    <t>Input Parameters:</t>
  </si>
  <si>
    <t>Volatility of Enterprise Value</t>
  </si>
  <si>
    <t>Enterprise Value</t>
  </si>
  <si>
    <t>d1</t>
  </si>
  <si>
    <t>d2</t>
  </si>
  <si>
    <t>Call Option Value</t>
  </si>
  <si>
    <t>Put Option Value</t>
  </si>
  <si>
    <t>Market Value of Debt</t>
  </si>
  <si>
    <t>Extra Parameter</t>
  </si>
  <si>
    <t>Vega</t>
  </si>
  <si>
    <t>Iteration #</t>
  </si>
  <si>
    <t>Equity Market Value</t>
  </si>
  <si>
    <t>Volatility of Equity Value</t>
  </si>
  <si>
    <t>Debt Market Value</t>
  </si>
  <si>
    <t>Probability of Default</t>
  </si>
  <si>
    <r>
      <rPr>
        <sz val="11"/>
        <color theme="1"/>
        <rFont val="Calibri"/>
        <family val="2"/>
      </rPr>
      <t xml:space="preserve">← </t>
    </r>
    <r>
      <rPr>
        <sz val="11"/>
        <color theme="1"/>
        <rFont val="Calibri"/>
        <family val="2"/>
        <scheme val="minor"/>
      </rPr>
      <t>Choose One of:</t>
    </r>
  </si>
  <si>
    <t>Output:</t>
  </si>
  <si>
    <t>The following hidden rows solve the parameters through iterations.</t>
  </si>
  <si>
    <t>Volatility of Call Option Value</t>
  </si>
  <si>
    <t>Recovery Rate</t>
  </si>
  <si>
    <t>Verification:</t>
  </si>
  <si>
    <t>Equity Value Using Call Value</t>
  </si>
  <si>
    <t>Debt Value Using Put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</si>
</sst>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0" applyNumberFormat="1"/>
    <xf numFmtId="10" fontId="0" fillId="0" borderId="0" xfId="2" applyNumberFormat="1" applyFont="1"/>
    <xf numFmtId="44" fontId="0" fillId="0" borderId="0" xfId="1" applyFont="1"/>
    <xf numFmtId="164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0" borderId="1" xfId="0" applyFont="1" applyBorder="1"/>
    <xf numFmtId="0" fontId="0" fillId="0" borderId="0" xfId="1" applyNumberFormat="1" applyFont="1"/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/>
  </sheetViews>
  <sheetFormatPr defaultRowHeight="15" x14ac:dyDescent="0.25"/>
  <cols>
    <col min="1" max="1" width="30.5703125" customWidth="1"/>
    <col min="2" max="2" width="17.42578125" customWidth="1"/>
    <col min="3" max="3" width="18.140625" customWidth="1"/>
    <col min="4" max="4" width="20.5703125" customWidth="1"/>
    <col min="5" max="5" width="14.28515625" bestFit="1" customWidth="1"/>
    <col min="9" max="9" width="14.28515625" bestFit="1" customWidth="1"/>
    <col min="10" max="10" width="12.5703125" customWidth="1"/>
    <col min="11" max="11" width="11.5703125" bestFit="1" customWidth="1"/>
    <col min="12" max="12" width="16" customWidth="1"/>
    <col min="13" max="13" width="14.28515625" bestFit="1" customWidth="1"/>
  </cols>
  <sheetData>
    <row r="1" spans="1:4" x14ac:dyDescent="0.25">
      <c r="A1" s="10" t="s">
        <v>5</v>
      </c>
    </row>
    <row r="2" spans="1:4" x14ac:dyDescent="0.25">
      <c r="A2" t="s">
        <v>0</v>
      </c>
      <c r="B2" s="6">
        <v>3000000</v>
      </c>
    </row>
    <row r="3" spans="1:4" x14ac:dyDescent="0.25">
      <c r="A3" t="s">
        <v>1</v>
      </c>
      <c r="B3" s="6">
        <v>10000000</v>
      </c>
    </row>
    <row r="4" spans="1:4" x14ac:dyDescent="0.25">
      <c r="A4" t="s">
        <v>2</v>
      </c>
      <c r="B4">
        <v>1</v>
      </c>
    </row>
    <row r="5" spans="1:4" x14ac:dyDescent="0.25">
      <c r="A5" t="s">
        <v>3</v>
      </c>
      <c r="B5" s="5">
        <v>0.05</v>
      </c>
    </row>
    <row r="6" spans="1:4" x14ac:dyDescent="0.25">
      <c r="A6" t="s">
        <v>13</v>
      </c>
      <c r="B6" s="1" t="s">
        <v>4</v>
      </c>
      <c r="C6" t="s">
        <v>20</v>
      </c>
      <c r="D6" t="s">
        <v>4</v>
      </c>
    </row>
    <row r="7" spans="1:4" x14ac:dyDescent="0.25">
      <c r="A7" t="s">
        <v>4</v>
      </c>
      <c r="B7" s="1">
        <v>0.8</v>
      </c>
      <c r="D7" t="s">
        <v>12</v>
      </c>
    </row>
    <row r="8" spans="1:4" x14ac:dyDescent="0.25">
      <c r="A8" t="s">
        <v>12</v>
      </c>
      <c r="B8" s="6">
        <v>8000000</v>
      </c>
    </row>
    <row r="10" spans="1:4" x14ac:dyDescent="0.25">
      <c r="A10" s="10" t="s">
        <v>21</v>
      </c>
    </row>
    <row r="11" spans="1:4" x14ac:dyDescent="0.25">
      <c r="A11" t="s">
        <v>7</v>
      </c>
      <c r="B11" s="7">
        <f>D132</f>
        <v>12395387.188639659</v>
      </c>
    </row>
    <row r="12" spans="1:4" x14ac:dyDescent="0.25">
      <c r="A12" t="s">
        <v>6</v>
      </c>
      <c r="B12" s="5">
        <f>B132</f>
        <v>0.21230471342320784</v>
      </c>
    </row>
    <row r="13" spans="1:4" x14ac:dyDescent="0.25">
      <c r="A13" t="s">
        <v>16</v>
      </c>
      <c r="B13" s="6">
        <f>Market_Value_of_Equity</f>
        <v>3000000</v>
      </c>
    </row>
    <row r="14" spans="1:4" x14ac:dyDescent="0.25">
      <c r="A14" t="s">
        <v>17</v>
      </c>
      <c r="B14" s="5">
        <f>L132</f>
        <v>0.8</v>
      </c>
    </row>
    <row r="15" spans="1:4" x14ac:dyDescent="0.25">
      <c r="A15" t="s">
        <v>18</v>
      </c>
      <c r="B15" s="7">
        <f>C132</f>
        <v>9395387.1886396594</v>
      </c>
    </row>
    <row r="16" spans="1:4" x14ac:dyDescent="0.25">
      <c r="A16" t="s">
        <v>1</v>
      </c>
      <c r="B16" s="6">
        <f>Debt_Face_Value</f>
        <v>10000000</v>
      </c>
    </row>
    <row r="17" spans="1:13" x14ac:dyDescent="0.25">
      <c r="A17" t="s">
        <v>2</v>
      </c>
      <c r="B17" s="9">
        <f>Maturity_of_Debt</f>
        <v>1</v>
      </c>
    </row>
    <row r="18" spans="1:13" x14ac:dyDescent="0.25">
      <c r="A18" t="s">
        <v>3</v>
      </c>
      <c r="B18" s="2">
        <f>Risk_free_Rate</f>
        <v>0.05</v>
      </c>
    </row>
    <row r="19" spans="1:13" x14ac:dyDescent="0.25">
      <c r="A19" t="s">
        <v>19</v>
      </c>
      <c r="B19" s="2">
        <f>NORMSDIST(-d2_)</f>
        <v>0.12697124106279656</v>
      </c>
    </row>
    <row r="20" spans="1:13" x14ac:dyDescent="0.25">
      <c r="A20" t="s">
        <v>24</v>
      </c>
      <c r="B20" s="2">
        <f>1-Put_Option_Value/((B15+Put_Option_Value)*B19)</f>
        <v>0.90320563279305766</v>
      </c>
    </row>
    <row r="21" spans="1:13" x14ac:dyDescent="0.25">
      <c r="B21" s="2"/>
    </row>
    <row r="22" spans="1:13" x14ac:dyDescent="0.25">
      <c r="A22" s="10" t="s">
        <v>25</v>
      </c>
      <c r="B22" s="2"/>
    </row>
    <row r="23" spans="1:13" x14ac:dyDescent="0.25">
      <c r="A23" t="s">
        <v>8</v>
      </c>
      <c r="B23" s="4">
        <f>(LN(Enterprise_Value/B16)+(B18+Volatility_of_Enterprise_Value^2/2)*B17)/(Volatility_of_Enterprise_Value*SQRT(B17))</f>
        <v>1.353130368752028</v>
      </c>
    </row>
    <row r="24" spans="1:13" x14ac:dyDescent="0.25">
      <c r="A24" t="s">
        <v>9</v>
      </c>
      <c r="B24" s="4">
        <f>d1_-Volatility_of_Enterprise_Value*SQRT(B17)</f>
        <v>1.1408256553288201</v>
      </c>
    </row>
    <row r="25" spans="1:13" x14ac:dyDescent="0.25">
      <c r="A25" t="s">
        <v>26</v>
      </c>
      <c r="B25" s="7">
        <f>Enterprise_Value*NORMSDIST(d1_)-B16*EXP(-B18*B17)*NORMSDIST(d2_)</f>
        <v>3000000</v>
      </c>
    </row>
    <row r="26" spans="1:13" x14ac:dyDescent="0.25">
      <c r="A26" t="s">
        <v>11</v>
      </c>
      <c r="B26" s="7">
        <f>B16*EXP(-B18*B17)*NORMSDIST(-d2_)-Enterprise_Value*NORMSDIST(-d1_)</f>
        <v>116907.05636748089</v>
      </c>
    </row>
    <row r="27" spans="1:13" x14ac:dyDescent="0.25">
      <c r="A27" t="s">
        <v>27</v>
      </c>
      <c r="B27" s="7">
        <f>B16*EXP(-B18*B17)-B26</f>
        <v>9395387.1886396594</v>
      </c>
    </row>
    <row r="28" spans="1:13" x14ac:dyDescent="0.25">
      <c r="A28" t="s">
        <v>23</v>
      </c>
      <c r="B28" s="2">
        <f>NORMSDIST(d1_)*Volatility_of_Enterprise_Value*Enterprise_Value/Market_Value_of_Equity</f>
        <v>0.8</v>
      </c>
    </row>
    <row r="30" spans="1:13" x14ac:dyDescent="0.25">
      <c r="A30" t="s">
        <v>22</v>
      </c>
    </row>
    <row r="31" spans="1:13" hidden="1" x14ac:dyDescent="0.25">
      <c r="A31" s="8" t="s">
        <v>15</v>
      </c>
      <c r="B31" s="8" t="s">
        <v>6</v>
      </c>
      <c r="C31" s="8" t="s">
        <v>12</v>
      </c>
      <c r="D31" s="8" t="s">
        <v>7</v>
      </c>
      <c r="E31" s="8" t="s">
        <v>1</v>
      </c>
      <c r="F31" s="8" t="s">
        <v>2</v>
      </c>
      <c r="G31" s="8" t="s">
        <v>3</v>
      </c>
      <c r="H31" s="8" t="s">
        <v>8</v>
      </c>
      <c r="I31" s="8" t="s">
        <v>9</v>
      </c>
      <c r="J31" s="8" t="s">
        <v>10</v>
      </c>
      <c r="K31" s="8" t="s">
        <v>11</v>
      </c>
      <c r="L31" s="8" t="s">
        <v>4</v>
      </c>
      <c r="M31" s="8" t="s">
        <v>14</v>
      </c>
    </row>
    <row r="32" spans="1:13" hidden="1" x14ac:dyDescent="0.25">
      <c r="A32">
        <v>0</v>
      </c>
      <c r="B32" s="2">
        <v>0.4</v>
      </c>
      <c r="C32" s="6">
        <f>IF(Extra_Parameter="Market Value of Debt",Market_Value_of_Debt,0.9*Debt_Face_Value)</f>
        <v>9000000</v>
      </c>
      <c r="D32" s="6">
        <f t="shared" ref="D32:D63" si="0">Market_Value_of_Equity+C32</f>
        <v>12000000</v>
      </c>
      <c r="E32" s="6">
        <f t="shared" ref="E32:E63" si="1">Debt_Face_Value</f>
        <v>10000000</v>
      </c>
      <c r="F32">
        <f t="shared" ref="F32:F63" si="2">Maturity_of_Debt</f>
        <v>1</v>
      </c>
      <c r="G32">
        <f t="shared" ref="G32:G63" si="3">Risk_free_Rate</f>
        <v>0.05</v>
      </c>
      <c r="H32" s="4">
        <f>(LN(D32/E32)+(G32+B32^2/2)*F32)/(B32*SQRT(F32))</f>
        <v>0.78080389198488642</v>
      </c>
      <c r="I32" s="4">
        <f>H32-B32*SQRT(F32)</f>
        <v>0.3808038919848864</v>
      </c>
      <c r="J32" s="6">
        <f>D32*NORMSDIST(H32)-E32*EXP(-G32*F32)*NORMSDIST(I32)</f>
        <v>3223428.920954627</v>
      </c>
      <c r="K32" s="6">
        <f>E32*EXP(-G32*F32)*NORMSDIST(-I32)-D32*NORMSDIST(-H32)</f>
        <v>735723.16596176894</v>
      </c>
      <c r="L32" s="2">
        <f t="shared" ref="L32:L63" si="4">IF(Extra_Parameter="Market Value of Debt",B32*D32*NORMSDIST(H32)/Market_Value_of_Equity,Volatility_of_Equity)</f>
        <v>0.8</v>
      </c>
      <c r="M32" s="6">
        <f>D32*SQRT(F32)*EXP(-H32^2/2)/SQRT(2*PI())</f>
        <v>6493459.7331826026</v>
      </c>
    </row>
    <row r="33" spans="1:13" hidden="1" x14ac:dyDescent="0.25">
      <c r="A33">
        <f>A32+1</f>
        <v>1</v>
      </c>
      <c r="B33" s="2">
        <f t="shared" ref="B33:B64" si="5">IF(Extra_Parameter="Market Value of Debt",B32-(J32-Market_Value_of_Equity)/M32,Market_Value_of_Equity*Volatility_of_Equity/(D32*NORMSDIST(H32)))</f>
        <v>0.25557763765189223</v>
      </c>
      <c r="C33" s="6">
        <f t="shared" ref="C33:C64" si="6">IF(Extra_Parameter="Market Value of Debt",Market_Value_of_Debt,C32-(J32-Market_Value_of_Equity)/NORMSDIST(H32))</f>
        <v>8714482.8209965248</v>
      </c>
      <c r="D33" s="6">
        <f t="shared" si="0"/>
        <v>11714482.820996525</v>
      </c>
      <c r="E33" s="6">
        <f t="shared" si="1"/>
        <v>10000000</v>
      </c>
      <c r="F33">
        <f t="shared" si="2"/>
        <v>1</v>
      </c>
      <c r="G33">
        <f t="shared" si="3"/>
        <v>0.05</v>
      </c>
      <c r="H33" s="4">
        <f>(LN(D33/E33)+(G33+B33^2/2)*F33)/(B33*SQRT(F33))</f>
        <v>0.94257384137004963</v>
      </c>
      <c r="I33" s="4">
        <f>H33-B33*SQRT(F33)</f>
        <v>0.68699620371815739</v>
      </c>
      <c r="J33" s="6">
        <f>D33*NORMSDIST(H33)-E33*EXP(-G33*F33)*NORMSDIST(I33)</f>
        <v>2516604.2990268385</v>
      </c>
      <c r="K33" s="6">
        <f>E33*EXP(-G33*F33)*NORMSDIST(-I33)-D33*NORMSDIST(-H33)</f>
        <v>314415.72303745407</v>
      </c>
      <c r="L33" s="2">
        <f t="shared" si="4"/>
        <v>0.8</v>
      </c>
      <c r="M33" s="6">
        <f>D33*SQRT(F33)*EXP(-H33^2/2)/SQRT(2*PI())</f>
        <v>7287132.4466167688</v>
      </c>
    </row>
    <row r="34" spans="1:13" hidden="1" x14ac:dyDescent="0.25">
      <c r="A34">
        <f t="shared" ref="A34:A97" si="7">A33+1</f>
        <v>2</v>
      </c>
      <c r="B34" s="2">
        <f t="shared" si="5"/>
        <v>0.24771714936853906</v>
      </c>
      <c r="C34" s="6">
        <f t="shared" si="6"/>
        <v>9298964.2753686029</v>
      </c>
      <c r="D34" s="6">
        <f t="shared" si="0"/>
        <v>12298964.275368603</v>
      </c>
      <c r="E34" s="6">
        <f t="shared" si="1"/>
        <v>10000000</v>
      </c>
      <c r="F34">
        <f t="shared" si="2"/>
        <v>1</v>
      </c>
      <c r="G34">
        <f t="shared" si="3"/>
        <v>0.05</v>
      </c>
      <c r="H34" s="4">
        <f t="shared" ref="H34:H97" si="8">(LN(D34/E34)+(G34+B34^2/2)*F34)/(B34*SQRT(F34))</f>
        <v>1.1610494241641098</v>
      </c>
      <c r="I34" s="4">
        <f t="shared" ref="I34:I97" si="9">H34-B34*SQRT(F34)</f>
        <v>0.91333227479557078</v>
      </c>
      <c r="J34" s="6">
        <f t="shared" ref="J34:J97" si="10">D34*NORMSDIST(H34)-E34*EXP(-G34*F34)*NORMSDIST(I34)</f>
        <v>2993514.7933484856</v>
      </c>
      <c r="K34" s="6">
        <f t="shared" ref="K34:K97" si="11">E34*EXP(-G34*F34)*NORMSDIST(-I34)-D34*NORMSDIST(-H34)</f>
        <v>206844.76298702229</v>
      </c>
      <c r="L34" s="2">
        <f t="shared" si="4"/>
        <v>0.8</v>
      </c>
      <c r="M34" s="6">
        <f t="shared" ref="M34:M97" si="12">D34*SQRT(F34)*EXP(-H34^2/2)/SQRT(2*PI())</f>
        <v>9627219.038438445</v>
      </c>
    </row>
    <row r="35" spans="1:13" hidden="1" x14ac:dyDescent="0.25">
      <c r="A35">
        <f t="shared" si="7"/>
        <v>3</v>
      </c>
      <c r="B35" s="2">
        <f t="shared" si="5"/>
        <v>0.22245874118955003</v>
      </c>
      <c r="C35" s="6">
        <f t="shared" si="6"/>
        <v>9306357.4436763134</v>
      </c>
      <c r="D35" s="6">
        <f t="shared" si="0"/>
        <v>12306357.443676313</v>
      </c>
      <c r="E35" s="6">
        <f t="shared" si="1"/>
        <v>10000000</v>
      </c>
      <c r="F35">
        <f t="shared" si="2"/>
        <v>1</v>
      </c>
      <c r="G35">
        <f t="shared" si="3"/>
        <v>0.05</v>
      </c>
      <c r="H35" s="4">
        <f t="shared" si="8"/>
        <v>1.2688862907854239</v>
      </c>
      <c r="I35" s="4">
        <f t="shared" si="9"/>
        <v>1.0464275495958739</v>
      </c>
      <c r="J35" s="6">
        <f t="shared" si="10"/>
        <v>2940644.3406282747</v>
      </c>
      <c r="K35" s="6">
        <f t="shared" si="11"/>
        <v>146581.14195910119</v>
      </c>
      <c r="L35" s="2">
        <f t="shared" si="4"/>
        <v>0.8</v>
      </c>
      <c r="M35" s="6">
        <f t="shared" si="12"/>
        <v>10981517.91834458</v>
      </c>
    </row>
    <row r="36" spans="1:13" hidden="1" x14ac:dyDescent="0.25">
      <c r="A36">
        <f t="shared" si="7"/>
        <v>4</v>
      </c>
      <c r="B36" s="2">
        <f t="shared" si="5"/>
        <v>0.21723102808961406</v>
      </c>
      <c r="C36" s="6">
        <f t="shared" si="6"/>
        <v>9372472.7896583043</v>
      </c>
      <c r="D36" s="6">
        <f t="shared" si="0"/>
        <v>12372472.789658304</v>
      </c>
      <c r="E36" s="6">
        <f t="shared" si="1"/>
        <v>10000000</v>
      </c>
      <c r="F36">
        <f t="shared" si="2"/>
        <v>1</v>
      </c>
      <c r="G36">
        <f t="shared" si="3"/>
        <v>0.05</v>
      </c>
      <c r="H36" s="4">
        <f t="shared" si="8"/>
        <v>1.318797033230019</v>
      </c>
      <c r="I36" s="4">
        <f t="shared" si="9"/>
        <v>1.1015660051404048</v>
      </c>
      <c r="J36" s="6">
        <f t="shared" si="10"/>
        <v>2989139.4408088205</v>
      </c>
      <c r="K36" s="6">
        <f t="shared" si="11"/>
        <v>128960.8961576561</v>
      </c>
      <c r="L36" s="2">
        <f t="shared" si="4"/>
        <v>0.8</v>
      </c>
      <c r="M36" s="6">
        <f t="shared" si="12"/>
        <v>11776998.421243392</v>
      </c>
    </row>
    <row r="37" spans="1:13" hidden="1" x14ac:dyDescent="0.25">
      <c r="A37">
        <f t="shared" si="7"/>
        <v>5</v>
      </c>
      <c r="B37" s="2">
        <f t="shared" si="5"/>
        <v>0.21401474502009021</v>
      </c>
      <c r="C37" s="6">
        <f t="shared" si="6"/>
        <v>9384455.1161396112</v>
      </c>
      <c r="D37" s="6">
        <f t="shared" si="0"/>
        <v>12384455.116139611</v>
      </c>
      <c r="E37" s="6">
        <f t="shared" si="1"/>
        <v>10000000</v>
      </c>
      <c r="F37">
        <f t="shared" si="2"/>
        <v>1</v>
      </c>
      <c r="G37">
        <f t="shared" si="3"/>
        <v>0.05</v>
      </c>
      <c r="H37" s="4">
        <f t="shared" si="8"/>
        <v>1.3398989356009461</v>
      </c>
      <c r="I37" s="4">
        <f t="shared" si="9"/>
        <v>1.1258841905808559</v>
      </c>
      <c r="J37" s="6">
        <f t="shared" si="10"/>
        <v>2993455.8517783396</v>
      </c>
      <c r="K37" s="6">
        <f t="shared" si="11"/>
        <v>121294.98064586916</v>
      </c>
      <c r="L37" s="2">
        <f t="shared" si="4"/>
        <v>0.8</v>
      </c>
      <c r="M37" s="6">
        <f t="shared" si="12"/>
        <v>12123771.500136087</v>
      </c>
    </row>
    <row r="38" spans="1:13" hidden="1" x14ac:dyDescent="0.25">
      <c r="A38">
        <f t="shared" si="7"/>
        <v>6</v>
      </c>
      <c r="B38" s="2">
        <f t="shared" si="5"/>
        <v>0.21299006052997821</v>
      </c>
      <c r="C38" s="6">
        <f t="shared" si="6"/>
        <v>9391647.587248994</v>
      </c>
      <c r="D38" s="6">
        <f t="shared" si="0"/>
        <v>12391647.587248994</v>
      </c>
      <c r="E38" s="6">
        <f t="shared" si="1"/>
        <v>10000000</v>
      </c>
      <c r="F38">
        <f t="shared" si="2"/>
        <v>1</v>
      </c>
      <c r="G38">
        <f t="shared" si="3"/>
        <v>0.05</v>
      </c>
      <c r="H38" s="4">
        <f t="shared" si="8"/>
        <v>1.3480439097170434</v>
      </c>
      <c r="I38" s="4">
        <f t="shared" si="9"/>
        <v>1.1350538491870652</v>
      </c>
      <c r="J38" s="6">
        <f t="shared" si="10"/>
        <v>2997952.2342152419</v>
      </c>
      <c r="K38" s="6">
        <f t="shared" si="11"/>
        <v>118598.89197338838</v>
      </c>
      <c r="L38" s="2">
        <f t="shared" si="4"/>
        <v>0.8</v>
      </c>
      <c r="M38" s="6">
        <f t="shared" si="12"/>
        <v>12264333.345788378</v>
      </c>
    </row>
    <row r="39" spans="1:13" hidden="1" x14ac:dyDescent="0.25">
      <c r="A39">
        <f t="shared" si="7"/>
        <v>7</v>
      </c>
      <c r="B39" s="2">
        <f t="shared" si="5"/>
        <v>0.21255876817861433</v>
      </c>
      <c r="C39" s="6">
        <f t="shared" si="6"/>
        <v>9393894.9703916311</v>
      </c>
      <c r="D39" s="6">
        <f t="shared" si="0"/>
        <v>12393894.970391631</v>
      </c>
      <c r="E39" s="6">
        <f t="shared" si="1"/>
        <v>10000000</v>
      </c>
      <c r="F39">
        <f t="shared" si="2"/>
        <v>1</v>
      </c>
      <c r="G39">
        <f t="shared" si="3"/>
        <v>0.05</v>
      </c>
      <c r="H39" s="4">
        <f t="shared" si="8"/>
        <v>1.3512005865751138</v>
      </c>
      <c r="I39" s="4">
        <f t="shared" si="9"/>
        <v>1.1386418183964995</v>
      </c>
      <c r="J39" s="6">
        <f t="shared" si="10"/>
        <v>2999142.896394656</v>
      </c>
      <c r="K39" s="6">
        <f t="shared" si="11"/>
        <v>117542.17101016478</v>
      </c>
      <c r="L39" s="2">
        <f t="shared" si="4"/>
        <v>0.8</v>
      </c>
      <c r="M39" s="6">
        <f t="shared" si="12"/>
        <v>12318928.595215507</v>
      </c>
    </row>
    <row r="40" spans="1:13" hidden="1" x14ac:dyDescent="0.25">
      <c r="A40">
        <f t="shared" si="7"/>
        <v>8</v>
      </c>
      <c r="B40" s="2">
        <f t="shared" si="5"/>
        <v>0.21240214755681763</v>
      </c>
      <c r="C40" s="6">
        <f t="shared" si="6"/>
        <v>9394835.1023047306</v>
      </c>
      <c r="D40" s="6">
        <f t="shared" si="0"/>
        <v>12394835.102304731</v>
      </c>
      <c r="E40" s="6">
        <f t="shared" si="1"/>
        <v>10000000</v>
      </c>
      <c r="F40">
        <f t="shared" si="2"/>
        <v>1</v>
      </c>
      <c r="G40">
        <f t="shared" si="3"/>
        <v>0.05</v>
      </c>
      <c r="H40" s="4">
        <f t="shared" si="8"/>
        <v>1.3523973664417712</v>
      </c>
      <c r="I40" s="4">
        <f t="shared" si="9"/>
        <v>1.1399952188849536</v>
      </c>
      <c r="J40" s="6">
        <f t="shared" si="10"/>
        <v>2999689.5074125631</v>
      </c>
      <c r="K40" s="6">
        <f t="shared" si="11"/>
        <v>117148.65011497308</v>
      </c>
      <c r="L40" s="2">
        <f t="shared" si="4"/>
        <v>0.8</v>
      </c>
      <c r="M40" s="6">
        <f t="shared" si="12"/>
        <v>12339810.317524139</v>
      </c>
    </row>
    <row r="41" spans="1:13" hidden="1" x14ac:dyDescent="0.25">
      <c r="A41">
        <f t="shared" si="7"/>
        <v>9</v>
      </c>
      <c r="B41" s="2">
        <f t="shared" si="5"/>
        <v>0.21234143986029866</v>
      </c>
      <c r="C41" s="6">
        <f t="shared" si="6"/>
        <v>9395175.6010423247</v>
      </c>
      <c r="D41" s="6">
        <f t="shared" si="0"/>
        <v>12395175.601042325</v>
      </c>
      <c r="E41" s="6">
        <f t="shared" si="1"/>
        <v>10000000</v>
      </c>
      <c r="F41">
        <f t="shared" si="2"/>
        <v>1</v>
      </c>
      <c r="G41">
        <f t="shared" si="3"/>
        <v>0.05</v>
      </c>
      <c r="H41" s="4">
        <f t="shared" si="8"/>
        <v>1.3528526660158271</v>
      </c>
      <c r="I41" s="4">
        <f t="shared" si="9"/>
        <v>1.1405112261555284</v>
      </c>
      <c r="J41" s="6">
        <f t="shared" si="10"/>
        <v>2999879.7557187257</v>
      </c>
      <c r="K41" s="6">
        <f t="shared" si="11"/>
        <v>116998.39968354022</v>
      </c>
      <c r="L41" s="2">
        <f t="shared" si="4"/>
        <v>0.8</v>
      </c>
      <c r="M41" s="6">
        <f t="shared" si="12"/>
        <v>12347751.321220065</v>
      </c>
    </row>
    <row r="42" spans="1:13" hidden="1" x14ac:dyDescent="0.25">
      <c r="A42">
        <f t="shared" si="7"/>
        <v>10</v>
      </c>
      <c r="B42" s="2">
        <f t="shared" si="5"/>
        <v>0.21231866464086119</v>
      </c>
      <c r="C42" s="6">
        <f t="shared" si="6"/>
        <v>9395307.4552662615</v>
      </c>
      <c r="D42" s="6">
        <f t="shared" si="0"/>
        <v>12395307.455266261</v>
      </c>
      <c r="E42" s="6">
        <f t="shared" si="1"/>
        <v>10000000</v>
      </c>
      <c r="F42">
        <f t="shared" si="2"/>
        <v>1</v>
      </c>
      <c r="G42">
        <f t="shared" si="3"/>
        <v>0.05</v>
      </c>
      <c r="H42" s="4">
        <f t="shared" si="8"/>
        <v>1.3530251102996667</v>
      </c>
      <c r="I42" s="4">
        <f t="shared" si="9"/>
        <v>1.1407064456588054</v>
      </c>
      <c r="J42" s="6">
        <f t="shared" si="10"/>
        <v>2999954.9043805683</v>
      </c>
      <c r="K42" s="6">
        <f t="shared" si="11"/>
        <v>116941.6941214453</v>
      </c>
      <c r="L42" s="2">
        <f t="shared" si="4"/>
        <v>0.8</v>
      </c>
      <c r="M42" s="6">
        <f t="shared" si="12"/>
        <v>12350763.849299157</v>
      </c>
    </row>
    <row r="43" spans="1:13" hidden="1" x14ac:dyDescent="0.25">
      <c r="A43">
        <f t="shared" si="7"/>
        <v>11</v>
      </c>
      <c r="B43" s="2">
        <f t="shared" si="5"/>
        <v>0.21230999279244736</v>
      </c>
      <c r="C43" s="6">
        <f t="shared" si="6"/>
        <v>9395356.9035080504</v>
      </c>
      <c r="D43" s="6">
        <f t="shared" si="0"/>
        <v>12395356.90350805</v>
      </c>
      <c r="E43" s="6">
        <f t="shared" si="1"/>
        <v>10000000</v>
      </c>
      <c r="F43">
        <f t="shared" si="2"/>
        <v>1</v>
      </c>
      <c r="G43">
        <f t="shared" si="3"/>
        <v>0.05</v>
      </c>
      <c r="H43" s="4">
        <f t="shared" si="8"/>
        <v>1.3530904926867164</v>
      </c>
      <c r="I43" s="4">
        <f t="shared" si="9"/>
        <v>1.140780499894269</v>
      </c>
      <c r="J43" s="6">
        <f t="shared" si="10"/>
        <v>2999982.8316829903</v>
      </c>
      <c r="K43" s="6">
        <f t="shared" si="11"/>
        <v>116920.17318208097</v>
      </c>
      <c r="L43" s="2">
        <f t="shared" si="4"/>
        <v>0.8</v>
      </c>
      <c r="M43" s="6">
        <f t="shared" si="12"/>
        <v>12351905.797048409</v>
      </c>
    </row>
    <row r="44" spans="1:13" hidden="1" x14ac:dyDescent="0.25">
      <c r="A44">
        <f t="shared" si="7"/>
        <v>12</v>
      </c>
      <c r="B44" s="2">
        <f t="shared" si="5"/>
        <v>0.21230671471924489</v>
      </c>
      <c r="C44" s="6">
        <f t="shared" si="6"/>
        <v>9395375.728692852</v>
      </c>
      <c r="D44" s="6">
        <f t="shared" si="0"/>
        <v>12395375.728692852</v>
      </c>
      <c r="E44" s="6">
        <f t="shared" si="1"/>
        <v>10000000</v>
      </c>
      <c r="F44">
        <f t="shared" si="2"/>
        <v>1</v>
      </c>
      <c r="G44">
        <f t="shared" si="3"/>
        <v>0.05</v>
      </c>
      <c r="H44" s="4">
        <f t="shared" si="8"/>
        <v>1.35311526013204</v>
      </c>
      <c r="I44" s="4">
        <f t="shared" si="9"/>
        <v>1.1408085454127952</v>
      </c>
      <c r="J44" s="6">
        <f t="shared" si="10"/>
        <v>2999993.5104670553</v>
      </c>
      <c r="K44" s="6">
        <f t="shared" si="11"/>
        <v>116912.02678134548</v>
      </c>
      <c r="L44" s="2">
        <f t="shared" si="4"/>
        <v>0.8</v>
      </c>
      <c r="M44" s="6">
        <f t="shared" si="12"/>
        <v>12352338.51201025</v>
      </c>
    </row>
    <row r="45" spans="1:13" hidden="1" x14ac:dyDescent="0.25">
      <c r="A45">
        <f t="shared" si="7"/>
        <v>13</v>
      </c>
      <c r="B45" s="2">
        <f t="shared" si="5"/>
        <v>0.21230547142716708</v>
      </c>
      <c r="C45" s="6">
        <f t="shared" si="6"/>
        <v>9395382.8444821872</v>
      </c>
      <c r="D45" s="6">
        <f t="shared" si="0"/>
        <v>12395382.844482187</v>
      </c>
      <c r="E45" s="6">
        <f t="shared" si="1"/>
        <v>10000000</v>
      </c>
      <c r="F45">
        <f t="shared" si="2"/>
        <v>1</v>
      </c>
      <c r="G45">
        <f t="shared" si="3"/>
        <v>0.05</v>
      </c>
      <c r="H45" s="4">
        <f t="shared" si="8"/>
        <v>1.3531246448496574</v>
      </c>
      <c r="I45" s="4">
        <f t="shared" si="9"/>
        <v>1.1408191734224904</v>
      </c>
      <c r="J45" s="6">
        <f t="shared" si="10"/>
        <v>2999997.538726192</v>
      </c>
      <c r="K45" s="6">
        <f t="shared" si="11"/>
        <v>116908.93925114418</v>
      </c>
      <c r="L45" s="2">
        <f t="shared" si="4"/>
        <v>0.8</v>
      </c>
      <c r="M45" s="6">
        <f t="shared" si="12"/>
        <v>12352502.462186141</v>
      </c>
    </row>
    <row r="46" spans="1:13" hidden="1" x14ac:dyDescent="0.25">
      <c r="A46">
        <f t="shared" si="7"/>
        <v>14</v>
      </c>
      <c r="B46" s="2">
        <f t="shared" si="5"/>
        <v>0.21230500063499391</v>
      </c>
      <c r="C46" s="6">
        <f t="shared" si="6"/>
        <v>9395385.5432707258</v>
      </c>
      <c r="D46" s="6">
        <f t="shared" si="0"/>
        <v>12395385.543270726</v>
      </c>
      <c r="E46" s="6">
        <f t="shared" si="1"/>
        <v>10000000</v>
      </c>
      <c r="F46">
        <f t="shared" si="2"/>
        <v>1</v>
      </c>
      <c r="G46">
        <f t="shared" si="3"/>
        <v>0.05</v>
      </c>
      <c r="H46" s="4">
        <f t="shared" si="8"/>
        <v>1.3531282001786882</v>
      </c>
      <c r="I46" s="4">
        <f t="shared" si="9"/>
        <v>1.1408231995436942</v>
      </c>
      <c r="J46" s="6">
        <f t="shared" si="10"/>
        <v>2999999.0680063525</v>
      </c>
      <c r="K46" s="6">
        <f t="shared" si="11"/>
        <v>116907.76974276663</v>
      </c>
      <c r="L46" s="2">
        <f t="shared" si="4"/>
        <v>0.8</v>
      </c>
      <c r="M46" s="6">
        <f t="shared" si="12"/>
        <v>12352564.577332491</v>
      </c>
    </row>
    <row r="47" spans="1:13" hidden="1" x14ac:dyDescent="0.25">
      <c r="A47">
        <f t="shared" si="7"/>
        <v>15</v>
      </c>
      <c r="B47" s="2">
        <f t="shared" si="5"/>
        <v>0.21230482222872632</v>
      </c>
      <c r="C47" s="6">
        <f t="shared" si="6"/>
        <v>9395386.5652018078</v>
      </c>
      <c r="D47" s="6">
        <f t="shared" si="0"/>
        <v>12395386.565201808</v>
      </c>
      <c r="E47" s="6">
        <f t="shared" si="1"/>
        <v>10000000</v>
      </c>
      <c r="F47">
        <f t="shared" si="2"/>
        <v>1</v>
      </c>
      <c r="G47">
        <f t="shared" si="3"/>
        <v>0.05</v>
      </c>
      <c r="H47" s="4">
        <f t="shared" si="8"/>
        <v>1.3531295471782325</v>
      </c>
      <c r="I47" s="4">
        <f t="shared" si="9"/>
        <v>1.1408247249495063</v>
      </c>
      <c r="J47" s="6">
        <f t="shared" si="10"/>
        <v>2999999.6468227888</v>
      </c>
      <c r="K47" s="6">
        <f t="shared" si="11"/>
        <v>116907.32662812108</v>
      </c>
      <c r="L47" s="2">
        <f t="shared" si="4"/>
        <v>0.8</v>
      </c>
      <c r="M47" s="6">
        <f t="shared" si="12"/>
        <v>12352588.110330066</v>
      </c>
    </row>
    <row r="48" spans="1:13" hidden="1" x14ac:dyDescent="0.25">
      <c r="A48">
        <f t="shared" si="7"/>
        <v>16</v>
      </c>
      <c r="B48" s="2">
        <f t="shared" si="5"/>
        <v>0.21230475464604251</v>
      </c>
      <c r="C48" s="6">
        <f t="shared" si="6"/>
        <v>9395386.952460546</v>
      </c>
      <c r="D48" s="6">
        <f t="shared" si="0"/>
        <v>12395386.952460546</v>
      </c>
      <c r="E48" s="6">
        <f t="shared" si="1"/>
        <v>10000000</v>
      </c>
      <c r="F48">
        <f t="shared" si="2"/>
        <v>1</v>
      </c>
      <c r="G48">
        <f t="shared" si="3"/>
        <v>0.05</v>
      </c>
      <c r="H48" s="4">
        <f t="shared" si="8"/>
        <v>1.3531300574925953</v>
      </c>
      <c r="I48" s="4">
        <f t="shared" si="9"/>
        <v>1.1408253028465527</v>
      </c>
      <c r="J48" s="6">
        <f t="shared" si="10"/>
        <v>2999999.8662118753</v>
      </c>
      <c r="K48" s="6">
        <f t="shared" si="11"/>
        <v>116907.15875847056</v>
      </c>
      <c r="L48" s="2">
        <f t="shared" si="4"/>
        <v>0.8</v>
      </c>
      <c r="M48" s="6">
        <f t="shared" si="12"/>
        <v>12352597.02598347</v>
      </c>
    </row>
    <row r="49" spans="1:13" hidden="1" x14ac:dyDescent="0.25">
      <c r="A49">
        <f t="shared" si="7"/>
        <v>17</v>
      </c>
      <c r="B49" s="2">
        <f t="shared" si="5"/>
        <v>0.21230472904052705</v>
      </c>
      <c r="C49" s="6">
        <f t="shared" si="6"/>
        <v>9395387.0991591848</v>
      </c>
      <c r="D49" s="6">
        <f t="shared" si="0"/>
        <v>12395387.099159185</v>
      </c>
      <c r="E49" s="6">
        <f t="shared" si="1"/>
        <v>10000000</v>
      </c>
      <c r="F49">
        <f t="shared" si="2"/>
        <v>1</v>
      </c>
      <c r="G49">
        <f t="shared" si="3"/>
        <v>0.05</v>
      </c>
      <c r="H49" s="4">
        <f t="shared" si="8"/>
        <v>1.353130250829591</v>
      </c>
      <c r="I49" s="4">
        <f t="shared" si="9"/>
        <v>1.1408255217890639</v>
      </c>
      <c r="J49" s="6">
        <f t="shared" si="10"/>
        <v>2999999.9493107963</v>
      </c>
      <c r="K49" s="6">
        <f t="shared" si="11"/>
        <v>116907.09515875182</v>
      </c>
      <c r="L49" s="2">
        <f t="shared" si="4"/>
        <v>0.8</v>
      </c>
      <c r="M49" s="6">
        <f t="shared" si="12"/>
        <v>12352600.403740527</v>
      </c>
    </row>
    <row r="50" spans="1:13" hidden="1" x14ac:dyDescent="0.25">
      <c r="A50">
        <f t="shared" si="7"/>
        <v>18</v>
      </c>
      <c r="B50" s="2">
        <f t="shared" si="5"/>
        <v>0.21230471933996417</v>
      </c>
      <c r="C50" s="6">
        <f t="shared" si="6"/>
        <v>9395387.1547398791</v>
      </c>
      <c r="D50" s="6">
        <f t="shared" si="0"/>
        <v>12395387.154739879</v>
      </c>
      <c r="E50" s="6">
        <f t="shared" si="1"/>
        <v>10000000</v>
      </c>
      <c r="F50">
        <f t="shared" si="2"/>
        <v>1</v>
      </c>
      <c r="G50">
        <f t="shared" si="3"/>
        <v>0.05</v>
      </c>
      <c r="H50" s="4">
        <f t="shared" si="8"/>
        <v>1.3531303240763464</v>
      </c>
      <c r="I50" s="4">
        <f t="shared" si="9"/>
        <v>1.1408256047363823</v>
      </c>
      <c r="J50" s="6">
        <f t="shared" si="10"/>
        <v>2999999.9807965662</v>
      </c>
      <c r="K50" s="6">
        <f t="shared" si="11"/>
        <v>116907.07106382889</v>
      </c>
      <c r="L50" s="2">
        <f t="shared" si="4"/>
        <v>0.8</v>
      </c>
      <c r="M50" s="6">
        <f t="shared" si="12"/>
        <v>12352601.683425345</v>
      </c>
    </row>
    <row r="51" spans="1:13" hidden="1" x14ac:dyDescent="0.25">
      <c r="A51">
        <f t="shared" si="7"/>
        <v>19</v>
      </c>
      <c r="B51" s="2">
        <f t="shared" si="5"/>
        <v>0.21230471566480114</v>
      </c>
      <c r="C51" s="6">
        <f t="shared" si="6"/>
        <v>9395387.175796438</v>
      </c>
      <c r="D51" s="6">
        <f t="shared" si="0"/>
        <v>12395387.175796438</v>
      </c>
      <c r="E51" s="6">
        <f t="shared" si="1"/>
        <v>10000000</v>
      </c>
      <c r="F51">
        <f t="shared" si="2"/>
        <v>1</v>
      </c>
      <c r="G51">
        <f t="shared" si="3"/>
        <v>0.05</v>
      </c>
      <c r="H51" s="4">
        <f t="shared" si="8"/>
        <v>1.3531303518263733</v>
      </c>
      <c r="I51" s="4">
        <f t="shared" si="9"/>
        <v>1.1408256361615723</v>
      </c>
      <c r="J51" s="6">
        <f t="shared" si="10"/>
        <v>2999999.992724576</v>
      </c>
      <c r="K51" s="6">
        <f t="shared" si="11"/>
        <v>116907.06193527789</v>
      </c>
      <c r="L51" s="2">
        <f t="shared" si="4"/>
        <v>0.8</v>
      </c>
      <c r="M51" s="6">
        <f t="shared" si="12"/>
        <v>12352602.168242054</v>
      </c>
    </row>
    <row r="52" spans="1:13" hidden="1" x14ac:dyDescent="0.25">
      <c r="A52">
        <f t="shared" si="7"/>
        <v>20</v>
      </c>
      <c r="B52" s="2">
        <f t="shared" si="5"/>
        <v>0.21230471427245051</v>
      </c>
      <c r="C52" s="6">
        <f t="shared" si="6"/>
        <v>9395387.1837739386</v>
      </c>
      <c r="D52" s="6">
        <f t="shared" si="0"/>
        <v>12395387.183773939</v>
      </c>
      <c r="E52" s="6">
        <f t="shared" si="1"/>
        <v>10000000</v>
      </c>
      <c r="F52">
        <f t="shared" si="2"/>
        <v>1</v>
      </c>
      <c r="G52">
        <f t="shared" si="3"/>
        <v>0.05</v>
      </c>
      <c r="H52" s="4">
        <f t="shared" si="8"/>
        <v>1.3531303623396378</v>
      </c>
      <c r="I52" s="4">
        <f t="shared" si="9"/>
        <v>1.1408256480671872</v>
      </c>
      <c r="J52" s="6">
        <f t="shared" si="10"/>
        <v>2999999.9972436754</v>
      </c>
      <c r="K52" s="6">
        <f t="shared" si="11"/>
        <v>116907.05847687647</v>
      </c>
      <c r="L52" s="2">
        <f t="shared" si="4"/>
        <v>0.8</v>
      </c>
      <c r="M52" s="6">
        <f t="shared" si="12"/>
        <v>12352602.351917882</v>
      </c>
    </row>
    <row r="53" spans="1:13" hidden="1" x14ac:dyDescent="0.25">
      <c r="A53">
        <f t="shared" si="7"/>
        <v>21</v>
      </c>
      <c r="B53" s="2">
        <f t="shared" si="5"/>
        <v>0.2123047137449485</v>
      </c>
      <c r="C53" s="6">
        <f t="shared" si="6"/>
        <v>9395387.186796248</v>
      </c>
      <c r="D53" s="6">
        <f t="shared" si="0"/>
        <v>12395387.186796248</v>
      </c>
      <c r="E53" s="6">
        <f t="shared" si="1"/>
        <v>10000000</v>
      </c>
      <c r="F53">
        <f t="shared" si="2"/>
        <v>1</v>
      </c>
      <c r="G53">
        <f t="shared" si="3"/>
        <v>0.05</v>
      </c>
      <c r="H53" s="4">
        <f t="shared" si="8"/>
        <v>1.3531303663226537</v>
      </c>
      <c r="I53" s="4">
        <f t="shared" si="9"/>
        <v>1.1408256525777052</v>
      </c>
      <c r="J53" s="6">
        <f t="shared" si="10"/>
        <v>2999999.9989557462</v>
      </c>
      <c r="K53" s="6">
        <f t="shared" si="11"/>
        <v>116907.05716663855</v>
      </c>
      <c r="L53" s="2">
        <f t="shared" si="4"/>
        <v>0.8</v>
      </c>
      <c r="M53" s="6">
        <f t="shared" si="12"/>
        <v>12352602.421504604</v>
      </c>
    </row>
    <row r="54" spans="1:13" hidden="1" x14ac:dyDescent="0.25">
      <c r="A54">
        <f t="shared" si="7"/>
        <v>22</v>
      </c>
      <c r="B54" s="2">
        <f t="shared" si="5"/>
        <v>0.21230471354510136</v>
      </c>
      <c r="C54" s="6">
        <f t="shared" si="6"/>
        <v>9395387.1879412718</v>
      </c>
      <c r="D54" s="6">
        <f t="shared" si="0"/>
        <v>12395387.187941272</v>
      </c>
      <c r="E54" s="6">
        <f t="shared" si="1"/>
        <v>10000000</v>
      </c>
      <c r="F54">
        <f t="shared" si="2"/>
        <v>1</v>
      </c>
      <c r="G54">
        <f t="shared" si="3"/>
        <v>0.05</v>
      </c>
      <c r="H54" s="4">
        <f t="shared" si="8"/>
        <v>1.3531303678316442</v>
      </c>
      <c r="I54" s="4">
        <f t="shared" si="9"/>
        <v>1.1408256542865429</v>
      </c>
      <c r="J54" s="6">
        <f t="shared" si="10"/>
        <v>2999999.9996043779</v>
      </c>
      <c r="K54" s="6">
        <f t="shared" si="11"/>
        <v>116907.05667024711</v>
      </c>
      <c r="L54" s="2">
        <f t="shared" si="4"/>
        <v>0.8</v>
      </c>
      <c r="M54" s="6">
        <f t="shared" si="12"/>
        <v>12352602.447867967</v>
      </c>
    </row>
    <row r="55" spans="1:13" hidden="1" x14ac:dyDescent="0.25">
      <c r="A55">
        <f t="shared" si="7"/>
        <v>23</v>
      </c>
      <c r="B55" s="2">
        <f t="shared" si="5"/>
        <v>0.21230471346938795</v>
      </c>
      <c r="C55" s="6">
        <f t="shared" si="6"/>
        <v>9395387.1883750707</v>
      </c>
      <c r="D55" s="6">
        <f t="shared" si="0"/>
        <v>12395387.188375071</v>
      </c>
      <c r="E55" s="6">
        <f t="shared" si="1"/>
        <v>10000000</v>
      </c>
      <c r="F55">
        <f t="shared" si="2"/>
        <v>1</v>
      </c>
      <c r="G55">
        <f t="shared" si="3"/>
        <v>0.05</v>
      </c>
      <c r="H55" s="4">
        <f t="shared" si="8"/>
        <v>1.3531303684033349</v>
      </c>
      <c r="I55" s="4">
        <f t="shared" si="9"/>
        <v>1.1408256549339471</v>
      </c>
      <c r="J55" s="6">
        <f t="shared" si="10"/>
        <v>2999999.9998501157</v>
      </c>
      <c r="K55" s="6">
        <f t="shared" si="11"/>
        <v>116907.05648218538</v>
      </c>
      <c r="L55" s="2">
        <f t="shared" si="4"/>
        <v>0.8</v>
      </c>
      <c r="M55" s="6">
        <f t="shared" si="12"/>
        <v>12352602.457855901</v>
      </c>
    </row>
    <row r="56" spans="1:13" hidden="1" x14ac:dyDescent="0.25">
      <c r="A56">
        <f t="shared" si="7"/>
        <v>24</v>
      </c>
      <c r="B56" s="2">
        <f t="shared" si="5"/>
        <v>0.21230471344070348</v>
      </c>
      <c r="C56" s="6">
        <f t="shared" si="6"/>
        <v>9395387.1885394193</v>
      </c>
      <c r="D56" s="6">
        <f t="shared" si="0"/>
        <v>12395387.188539419</v>
      </c>
      <c r="E56" s="6">
        <f t="shared" si="1"/>
        <v>10000000</v>
      </c>
      <c r="F56">
        <f t="shared" si="2"/>
        <v>1</v>
      </c>
      <c r="G56">
        <f t="shared" si="3"/>
        <v>0.05</v>
      </c>
      <c r="H56" s="4">
        <f t="shared" si="8"/>
        <v>1.3531303686199239</v>
      </c>
      <c r="I56" s="4">
        <f t="shared" si="9"/>
        <v>1.1408256551792204</v>
      </c>
      <c r="J56" s="6">
        <f t="shared" si="10"/>
        <v>2999999.9999432163</v>
      </c>
      <c r="K56" s="6">
        <f t="shared" si="11"/>
        <v>116907.05641093734</v>
      </c>
      <c r="L56" s="2">
        <f t="shared" si="4"/>
        <v>0.8</v>
      </c>
      <c r="M56" s="6">
        <f t="shared" si="12"/>
        <v>12352602.461639896</v>
      </c>
    </row>
    <row r="57" spans="1:13" hidden="1" x14ac:dyDescent="0.25">
      <c r="A57">
        <f t="shared" si="7"/>
        <v>25</v>
      </c>
      <c r="B57" s="2">
        <f t="shared" si="5"/>
        <v>0.21230471342983612</v>
      </c>
      <c r="C57" s="6">
        <f t="shared" si="6"/>
        <v>9395387.188601682</v>
      </c>
      <c r="D57" s="6">
        <f t="shared" si="0"/>
        <v>12395387.188601682</v>
      </c>
      <c r="E57" s="6">
        <f t="shared" si="1"/>
        <v>10000000</v>
      </c>
      <c r="F57">
        <f t="shared" si="2"/>
        <v>1</v>
      </c>
      <c r="G57">
        <f t="shared" si="3"/>
        <v>0.05</v>
      </c>
      <c r="H57" s="4">
        <f t="shared" si="8"/>
        <v>1.3531303687019791</v>
      </c>
      <c r="I57" s="4">
        <f t="shared" si="9"/>
        <v>1.140825655272143</v>
      </c>
      <c r="J57" s="6">
        <f t="shared" si="10"/>
        <v>2999999.9999784874</v>
      </c>
      <c r="K57" s="6">
        <f t="shared" si="11"/>
        <v>116907.05638394482</v>
      </c>
      <c r="L57" s="2">
        <f t="shared" si="4"/>
        <v>0.8</v>
      </c>
      <c r="M57" s="6">
        <f t="shared" si="12"/>
        <v>12352602.46307347</v>
      </c>
    </row>
    <row r="58" spans="1:13" hidden="1" x14ac:dyDescent="0.25">
      <c r="A58">
        <f t="shared" si="7"/>
        <v>26</v>
      </c>
      <c r="B58" s="2">
        <f t="shared" si="5"/>
        <v>0.21230471342571902</v>
      </c>
      <c r="C58" s="6">
        <f t="shared" si="6"/>
        <v>9395387.1886252705</v>
      </c>
      <c r="D58" s="6">
        <f t="shared" si="0"/>
        <v>12395387.188625271</v>
      </c>
      <c r="E58" s="6">
        <f t="shared" si="1"/>
        <v>10000000</v>
      </c>
      <c r="F58">
        <f t="shared" si="2"/>
        <v>1</v>
      </c>
      <c r="G58">
        <f t="shared" si="3"/>
        <v>0.05</v>
      </c>
      <c r="H58" s="4">
        <f t="shared" si="8"/>
        <v>1.3531303687330665</v>
      </c>
      <c r="I58" s="4">
        <f t="shared" si="9"/>
        <v>1.1408256553073475</v>
      </c>
      <c r="J58" s="6">
        <f t="shared" si="10"/>
        <v>2999999.99999185</v>
      </c>
      <c r="K58" s="6">
        <f t="shared" si="11"/>
        <v>116907.05637371866</v>
      </c>
      <c r="L58" s="2">
        <f t="shared" si="4"/>
        <v>0.8</v>
      </c>
      <c r="M58" s="6">
        <f t="shared" si="12"/>
        <v>12352602.463616593</v>
      </c>
    </row>
    <row r="59" spans="1:13" hidden="1" x14ac:dyDescent="0.25">
      <c r="A59">
        <f t="shared" si="7"/>
        <v>27</v>
      </c>
      <c r="B59" s="2">
        <f t="shared" si="5"/>
        <v>0.21230471342415921</v>
      </c>
      <c r="C59" s="6">
        <f t="shared" si="6"/>
        <v>9395387.1886342075</v>
      </c>
      <c r="D59" s="6">
        <f t="shared" si="0"/>
        <v>12395387.188634207</v>
      </c>
      <c r="E59" s="6">
        <f t="shared" si="1"/>
        <v>10000000</v>
      </c>
      <c r="F59">
        <f t="shared" si="2"/>
        <v>1</v>
      </c>
      <c r="G59">
        <f t="shared" si="3"/>
        <v>0.05</v>
      </c>
      <c r="H59" s="4">
        <f t="shared" si="8"/>
        <v>1.3531303687448444</v>
      </c>
      <c r="I59" s="4">
        <f t="shared" si="9"/>
        <v>1.1408256553206853</v>
      </c>
      <c r="J59" s="6">
        <f t="shared" si="10"/>
        <v>2999999.9999969117</v>
      </c>
      <c r="K59" s="6">
        <f t="shared" si="11"/>
        <v>116907.05636984436</v>
      </c>
      <c r="L59" s="2">
        <f t="shared" si="4"/>
        <v>0.8</v>
      </c>
      <c r="M59" s="6">
        <f t="shared" si="12"/>
        <v>12352602.463822365</v>
      </c>
    </row>
    <row r="60" spans="1:13" hidden="1" x14ac:dyDescent="0.25">
      <c r="A60">
        <f t="shared" si="7"/>
        <v>28</v>
      </c>
      <c r="B60" s="2">
        <f t="shared" si="5"/>
        <v>0.21230471342356827</v>
      </c>
      <c r="C60" s="6">
        <f t="shared" si="6"/>
        <v>9395387.1886375938</v>
      </c>
      <c r="D60" s="6">
        <f t="shared" si="0"/>
        <v>12395387.188637594</v>
      </c>
      <c r="E60" s="6">
        <f t="shared" si="1"/>
        <v>10000000</v>
      </c>
      <c r="F60">
        <f t="shared" si="2"/>
        <v>1</v>
      </c>
      <c r="G60">
        <f t="shared" si="3"/>
        <v>0.05</v>
      </c>
      <c r="H60" s="4">
        <f t="shared" si="8"/>
        <v>1.3531303687493066</v>
      </c>
      <c r="I60" s="4">
        <f t="shared" si="9"/>
        <v>1.1408256553257383</v>
      </c>
      <c r="J60" s="6">
        <f t="shared" si="10"/>
        <v>2999999.9999988293</v>
      </c>
      <c r="K60" s="6">
        <f t="shared" si="11"/>
        <v>116907.05636837636</v>
      </c>
      <c r="L60" s="2">
        <f t="shared" si="4"/>
        <v>0.8</v>
      </c>
      <c r="M60" s="6">
        <f t="shared" si="12"/>
        <v>12352602.463900322</v>
      </c>
    </row>
    <row r="61" spans="1:13" hidden="1" x14ac:dyDescent="0.25">
      <c r="A61">
        <f t="shared" si="7"/>
        <v>29</v>
      </c>
      <c r="B61" s="2">
        <f t="shared" si="5"/>
        <v>0.21230471342334439</v>
      </c>
      <c r="C61" s="6">
        <f t="shared" si="6"/>
        <v>9395387.1886388771</v>
      </c>
      <c r="D61" s="6">
        <f t="shared" si="0"/>
        <v>12395387.188638877</v>
      </c>
      <c r="E61" s="6">
        <f t="shared" si="1"/>
        <v>10000000</v>
      </c>
      <c r="F61">
        <f t="shared" si="2"/>
        <v>1</v>
      </c>
      <c r="G61">
        <f t="shared" si="3"/>
        <v>0.05</v>
      </c>
      <c r="H61" s="4">
        <f t="shared" si="8"/>
        <v>1.3531303687509972</v>
      </c>
      <c r="I61" s="4">
        <f t="shared" si="9"/>
        <v>1.1408256553276528</v>
      </c>
      <c r="J61" s="6">
        <f t="shared" si="10"/>
        <v>2999999.9999995558</v>
      </c>
      <c r="K61" s="6">
        <f t="shared" si="11"/>
        <v>116907.05636782036</v>
      </c>
      <c r="L61" s="2">
        <f t="shared" si="4"/>
        <v>0.8</v>
      </c>
      <c r="M61" s="6">
        <f t="shared" si="12"/>
        <v>12352602.463929858</v>
      </c>
    </row>
    <row r="62" spans="1:13" hidden="1" x14ac:dyDescent="0.25">
      <c r="A62">
        <f t="shared" si="7"/>
        <v>30</v>
      </c>
      <c r="B62" s="2">
        <f t="shared" si="5"/>
        <v>0.21230471342325957</v>
      </c>
      <c r="C62" s="6">
        <f t="shared" si="6"/>
        <v>9395387.1886393651</v>
      </c>
      <c r="D62" s="6">
        <f t="shared" si="0"/>
        <v>12395387.188639365</v>
      </c>
      <c r="E62" s="6">
        <f t="shared" si="1"/>
        <v>10000000</v>
      </c>
      <c r="F62">
        <f t="shared" si="2"/>
        <v>1</v>
      </c>
      <c r="G62">
        <f t="shared" si="3"/>
        <v>0.05</v>
      </c>
      <c r="H62" s="4">
        <f t="shared" si="8"/>
        <v>1.3531303687516378</v>
      </c>
      <c r="I62" s="4">
        <f t="shared" si="9"/>
        <v>1.1408256553283782</v>
      </c>
      <c r="J62" s="6">
        <f t="shared" si="10"/>
        <v>2999999.9999998333</v>
      </c>
      <c r="K62" s="6">
        <f t="shared" si="11"/>
        <v>116907.05636760918</v>
      </c>
      <c r="L62" s="2">
        <f t="shared" si="4"/>
        <v>0.8</v>
      </c>
      <c r="M62" s="6">
        <f t="shared" si="12"/>
        <v>12352602.463941054</v>
      </c>
    </row>
    <row r="63" spans="1:13" hidden="1" x14ac:dyDescent="0.25">
      <c r="A63">
        <f t="shared" si="7"/>
        <v>31</v>
      </c>
      <c r="B63" s="2">
        <f t="shared" si="5"/>
        <v>0.21230471342322738</v>
      </c>
      <c r="C63" s="6">
        <f t="shared" si="6"/>
        <v>9395387.1886395477</v>
      </c>
      <c r="D63" s="6">
        <f t="shared" si="0"/>
        <v>12395387.188639548</v>
      </c>
      <c r="E63" s="6">
        <f t="shared" si="1"/>
        <v>10000000</v>
      </c>
      <c r="F63">
        <f t="shared" si="2"/>
        <v>1</v>
      </c>
      <c r="G63">
        <f t="shared" si="3"/>
        <v>0.05</v>
      </c>
      <c r="H63" s="4">
        <f t="shared" si="8"/>
        <v>1.353130368751881</v>
      </c>
      <c r="I63" s="4">
        <f t="shared" si="9"/>
        <v>1.1408256553286535</v>
      </c>
      <c r="J63" s="6">
        <f t="shared" si="10"/>
        <v>2999999.9999999367</v>
      </c>
      <c r="K63" s="6">
        <f t="shared" si="11"/>
        <v>116907.05636752932</v>
      </c>
      <c r="L63" s="2">
        <f t="shared" si="4"/>
        <v>0.8</v>
      </c>
      <c r="M63" s="6">
        <f t="shared" si="12"/>
        <v>12352602.463945301</v>
      </c>
    </row>
    <row r="64" spans="1:13" hidden="1" x14ac:dyDescent="0.25">
      <c r="A64">
        <f t="shared" si="7"/>
        <v>32</v>
      </c>
      <c r="B64" s="2">
        <f t="shared" si="5"/>
        <v>0.21230471342321522</v>
      </c>
      <c r="C64" s="6">
        <f t="shared" si="6"/>
        <v>9395387.1886396166</v>
      </c>
      <c r="D64" s="6">
        <f t="shared" ref="D64:D95" si="13">Market_Value_of_Equity+C64</f>
        <v>12395387.188639617</v>
      </c>
      <c r="E64" s="6">
        <f t="shared" ref="E64:E95" si="14">Debt_Face_Value</f>
        <v>10000000</v>
      </c>
      <c r="F64">
        <f t="shared" ref="F64:F95" si="15">Maturity_of_Debt</f>
        <v>1</v>
      </c>
      <c r="G64">
        <f t="shared" ref="G64:G95" si="16">Risk_free_Rate</f>
        <v>0.05</v>
      </c>
      <c r="H64" s="4">
        <f t="shared" si="8"/>
        <v>1.3531303687519722</v>
      </c>
      <c r="I64" s="4">
        <f t="shared" si="9"/>
        <v>1.140825655328757</v>
      </c>
      <c r="J64" s="6">
        <f t="shared" si="10"/>
        <v>2999999.9999999758</v>
      </c>
      <c r="K64" s="6">
        <f t="shared" si="11"/>
        <v>116907.05636749975</v>
      </c>
      <c r="L64" s="2">
        <f t="shared" ref="L64:L95" si="17">IF(Extra_Parameter="Market Value of Debt",B64*D64*NORMSDIST(H64)/Market_Value_of_Equity,Volatility_of_Equity)</f>
        <v>0.8</v>
      </c>
      <c r="M64" s="6">
        <f t="shared" si="12"/>
        <v>12352602.463946894</v>
      </c>
    </row>
    <row r="65" spans="1:13" hidden="1" x14ac:dyDescent="0.25">
      <c r="A65">
        <f t="shared" si="7"/>
        <v>33</v>
      </c>
      <c r="B65" s="2">
        <f t="shared" ref="B65:B96" si="18">IF(Extra_Parameter="Market Value of Debt",B64-(J64-Market_Value_of_Equity)/M64,Market_Value_of_Equity*Volatility_of_Equity/(D64*NORMSDIST(H64)))</f>
        <v>0.21230471342321064</v>
      </c>
      <c r="C65" s="6">
        <f t="shared" ref="C65:C96" si="19">IF(Extra_Parameter="Market Value of Debt",Market_Value_of_Debt,C64-(J64-Market_Value_of_Equity)/NORMSDIST(H64))</f>
        <v>9395387.1886396427</v>
      </c>
      <c r="D65" s="6">
        <f t="shared" si="13"/>
        <v>12395387.188639643</v>
      </c>
      <c r="E65" s="6">
        <f t="shared" si="14"/>
        <v>10000000</v>
      </c>
      <c r="F65">
        <f t="shared" si="15"/>
        <v>1</v>
      </c>
      <c r="G65">
        <f t="shared" si="16"/>
        <v>0.05</v>
      </c>
      <c r="H65" s="4">
        <f t="shared" si="8"/>
        <v>1.3531303687520062</v>
      </c>
      <c r="I65" s="4">
        <f t="shared" si="9"/>
        <v>1.1408256553287957</v>
      </c>
      <c r="J65" s="6">
        <f t="shared" si="10"/>
        <v>2999999.9999999907</v>
      </c>
      <c r="K65" s="6">
        <f t="shared" si="11"/>
        <v>116907.05636748788</v>
      </c>
      <c r="L65" s="2">
        <f t="shared" si="17"/>
        <v>0.8</v>
      </c>
      <c r="M65" s="6">
        <f t="shared" si="12"/>
        <v>12352602.463947488</v>
      </c>
    </row>
    <row r="66" spans="1:13" hidden="1" x14ac:dyDescent="0.25">
      <c r="A66">
        <f t="shared" si="7"/>
        <v>34</v>
      </c>
      <c r="B66" s="2">
        <f t="shared" si="18"/>
        <v>0.21230471342320892</v>
      </c>
      <c r="C66" s="6">
        <f t="shared" si="19"/>
        <v>9395387.188639652</v>
      </c>
      <c r="D66" s="6">
        <f t="shared" si="13"/>
        <v>12395387.188639652</v>
      </c>
      <c r="E66" s="6">
        <f t="shared" si="14"/>
        <v>10000000</v>
      </c>
      <c r="F66">
        <f t="shared" si="15"/>
        <v>1</v>
      </c>
      <c r="G66">
        <f t="shared" si="16"/>
        <v>0.05</v>
      </c>
      <c r="H66" s="4">
        <f t="shared" si="8"/>
        <v>1.3531303687520198</v>
      </c>
      <c r="I66" s="4">
        <f t="shared" si="9"/>
        <v>1.1408256553288108</v>
      </c>
      <c r="J66" s="6">
        <f t="shared" si="10"/>
        <v>2999999.9999999944</v>
      </c>
      <c r="K66" s="6">
        <f t="shared" si="11"/>
        <v>116907.05636748369</v>
      </c>
      <c r="L66" s="2">
        <f t="shared" si="17"/>
        <v>0.8</v>
      </c>
      <c r="M66" s="6">
        <f t="shared" si="12"/>
        <v>12352602.463947723</v>
      </c>
    </row>
    <row r="67" spans="1:13" hidden="1" x14ac:dyDescent="0.25">
      <c r="A67">
        <f t="shared" si="7"/>
        <v>35</v>
      </c>
      <c r="B67" s="2">
        <f t="shared" si="18"/>
        <v>0.21230471342320828</v>
      </c>
      <c r="C67" s="6">
        <f t="shared" si="19"/>
        <v>9395387.1886396576</v>
      </c>
      <c r="D67" s="6">
        <f t="shared" si="13"/>
        <v>12395387.188639658</v>
      </c>
      <c r="E67" s="6">
        <f t="shared" si="14"/>
        <v>10000000</v>
      </c>
      <c r="F67">
        <f t="shared" si="15"/>
        <v>1</v>
      </c>
      <c r="G67">
        <f t="shared" si="16"/>
        <v>0.05</v>
      </c>
      <c r="H67" s="4">
        <f t="shared" si="8"/>
        <v>1.3531303687520249</v>
      </c>
      <c r="I67" s="4">
        <f t="shared" si="9"/>
        <v>1.1408256553288165</v>
      </c>
      <c r="J67" s="6">
        <f t="shared" si="10"/>
        <v>2999999.9999999991</v>
      </c>
      <c r="K67" s="6">
        <f t="shared" si="11"/>
        <v>116907.05636748206</v>
      </c>
      <c r="L67" s="2">
        <f t="shared" si="17"/>
        <v>0.8</v>
      </c>
      <c r="M67" s="6">
        <f t="shared" si="12"/>
        <v>12352602.463947812</v>
      </c>
    </row>
    <row r="68" spans="1:13" hidden="1" x14ac:dyDescent="0.25">
      <c r="A68">
        <f t="shared" si="7"/>
        <v>36</v>
      </c>
      <c r="B68" s="2">
        <f t="shared" si="18"/>
        <v>0.21230471342320797</v>
      </c>
      <c r="C68" s="6">
        <f t="shared" si="19"/>
        <v>9395387.1886396594</v>
      </c>
      <c r="D68" s="6">
        <f t="shared" si="13"/>
        <v>12395387.188639659</v>
      </c>
      <c r="E68" s="6">
        <f t="shared" si="14"/>
        <v>10000000</v>
      </c>
      <c r="F68">
        <f t="shared" si="15"/>
        <v>1</v>
      </c>
      <c r="G68">
        <f t="shared" si="16"/>
        <v>0.05</v>
      </c>
      <c r="H68" s="4">
        <f t="shared" si="8"/>
        <v>1.3531303687520273</v>
      </c>
      <c r="I68" s="4">
        <f t="shared" si="9"/>
        <v>1.1408256553288194</v>
      </c>
      <c r="J68" s="6">
        <f t="shared" si="10"/>
        <v>3000000.0000000009</v>
      </c>
      <c r="K68" s="6">
        <f t="shared" si="11"/>
        <v>116907.05636748136</v>
      </c>
      <c r="L68" s="2">
        <f t="shared" si="17"/>
        <v>0.8</v>
      </c>
      <c r="M68" s="6">
        <f t="shared" si="12"/>
        <v>12352602.463947857</v>
      </c>
    </row>
    <row r="69" spans="1:13" hidden="1" x14ac:dyDescent="0.25">
      <c r="A69">
        <f t="shared" si="7"/>
        <v>37</v>
      </c>
      <c r="B69" s="2">
        <f t="shared" si="18"/>
        <v>0.21230471342320786</v>
      </c>
      <c r="C69" s="6">
        <f t="shared" si="19"/>
        <v>9395387.1886396576</v>
      </c>
      <c r="D69" s="6">
        <f t="shared" si="13"/>
        <v>12395387.188639658</v>
      </c>
      <c r="E69" s="6">
        <f t="shared" si="14"/>
        <v>10000000</v>
      </c>
      <c r="F69">
        <f t="shared" si="15"/>
        <v>1</v>
      </c>
      <c r="G69">
        <f t="shared" si="16"/>
        <v>0.05</v>
      </c>
      <c r="H69" s="4">
        <f t="shared" si="8"/>
        <v>1.3531303687520269</v>
      </c>
      <c r="I69" s="4">
        <f t="shared" si="9"/>
        <v>1.140825655328819</v>
      </c>
      <c r="J69" s="6">
        <f t="shared" si="10"/>
        <v>2999999.9999999991</v>
      </c>
      <c r="K69" s="6">
        <f t="shared" si="11"/>
        <v>116907.05636748206</v>
      </c>
      <c r="L69" s="2">
        <f t="shared" si="17"/>
        <v>0.8</v>
      </c>
      <c r="M69" s="6">
        <f t="shared" si="12"/>
        <v>12352602.463947847</v>
      </c>
    </row>
    <row r="70" spans="1:13" hidden="1" x14ac:dyDescent="0.25">
      <c r="A70">
        <f t="shared" si="7"/>
        <v>38</v>
      </c>
      <c r="B70" s="2">
        <f t="shared" si="18"/>
        <v>0.21230471342320789</v>
      </c>
      <c r="C70" s="6">
        <f t="shared" si="19"/>
        <v>9395387.1886396594</v>
      </c>
      <c r="D70" s="6">
        <f t="shared" si="13"/>
        <v>12395387.188639659</v>
      </c>
      <c r="E70" s="6">
        <f t="shared" si="14"/>
        <v>10000000</v>
      </c>
      <c r="F70">
        <f t="shared" si="15"/>
        <v>1</v>
      </c>
      <c r="G70">
        <f t="shared" si="16"/>
        <v>0.05</v>
      </c>
      <c r="H70" s="4">
        <f t="shared" si="8"/>
        <v>1.3531303687520277</v>
      </c>
      <c r="I70" s="4">
        <f t="shared" si="9"/>
        <v>1.1408256553288199</v>
      </c>
      <c r="J70" s="6">
        <f t="shared" si="10"/>
        <v>3000000</v>
      </c>
      <c r="K70" s="6">
        <f t="shared" si="11"/>
        <v>116907.05636748159</v>
      </c>
      <c r="L70" s="2">
        <f t="shared" si="17"/>
        <v>0.8</v>
      </c>
      <c r="M70" s="6">
        <f t="shared" si="12"/>
        <v>12352602.463947866</v>
      </c>
    </row>
    <row r="71" spans="1:13" hidden="1" x14ac:dyDescent="0.25">
      <c r="A71">
        <f t="shared" si="7"/>
        <v>39</v>
      </c>
      <c r="B71" s="2">
        <f t="shared" si="18"/>
        <v>0.21230471342320784</v>
      </c>
      <c r="C71" s="6">
        <f t="shared" si="19"/>
        <v>9395387.1886396594</v>
      </c>
      <c r="D71" s="6">
        <f t="shared" si="13"/>
        <v>12395387.188639659</v>
      </c>
      <c r="E71" s="6">
        <f t="shared" si="14"/>
        <v>10000000</v>
      </c>
      <c r="F71">
        <f t="shared" si="15"/>
        <v>1</v>
      </c>
      <c r="G71">
        <f t="shared" si="16"/>
        <v>0.05</v>
      </c>
      <c r="H71" s="4">
        <f t="shared" si="8"/>
        <v>1.353130368752028</v>
      </c>
      <c r="I71" s="4">
        <f t="shared" si="9"/>
        <v>1.1408256553288201</v>
      </c>
      <c r="J71" s="6">
        <f t="shared" si="10"/>
        <v>3000000</v>
      </c>
      <c r="K71" s="6">
        <f t="shared" si="11"/>
        <v>116907.05636748089</v>
      </c>
      <c r="L71" s="2">
        <f t="shared" si="17"/>
        <v>0.8</v>
      </c>
      <c r="M71" s="6">
        <f t="shared" si="12"/>
        <v>12352602.463947866</v>
      </c>
    </row>
    <row r="72" spans="1:13" hidden="1" x14ac:dyDescent="0.25">
      <c r="A72">
        <f t="shared" si="7"/>
        <v>40</v>
      </c>
      <c r="B72" s="2">
        <f t="shared" si="18"/>
        <v>0.21230471342320784</v>
      </c>
      <c r="C72" s="6">
        <f t="shared" si="19"/>
        <v>9395387.1886396594</v>
      </c>
      <c r="D72" s="6">
        <f t="shared" si="13"/>
        <v>12395387.188639659</v>
      </c>
      <c r="E72" s="6">
        <f t="shared" si="14"/>
        <v>10000000</v>
      </c>
      <c r="F72">
        <f t="shared" si="15"/>
        <v>1</v>
      </c>
      <c r="G72">
        <f t="shared" si="16"/>
        <v>0.05</v>
      </c>
      <c r="H72" s="4">
        <f t="shared" si="8"/>
        <v>1.353130368752028</v>
      </c>
      <c r="I72" s="4">
        <f t="shared" si="9"/>
        <v>1.1408256553288201</v>
      </c>
      <c r="J72" s="6">
        <f t="shared" si="10"/>
        <v>3000000</v>
      </c>
      <c r="K72" s="6">
        <f t="shared" si="11"/>
        <v>116907.05636748089</v>
      </c>
      <c r="L72" s="2">
        <f t="shared" si="17"/>
        <v>0.8</v>
      </c>
      <c r="M72" s="6">
        <f t="shared" si="12"/>
        <v>12352602.463947866</v>
      </c>
    </row>
    <row r="73" spans="1:13" hidden="1" x14ac:dyDescent="0.25">
      <c r="A73">
        <f t="shared" si="7"/>
        <v>41</v>
      </c>
      <c r="B73" s="2">
        <f t="shared" si="18"/>
        <v>0.21230471342320784</v>
      </c>
      <c r="C73" s="6">
        <f t="shared" si="19"/>
        <v>9395387.1886396594</v>
      </c>
      <c r="D73" s="6">
        <f t="shared" si="13"/>
        <v>12395387.188639659</v>
      </c>
      <c r="E73" s="6">
        <f t="shared" si="14"/>
        <v>10000000</v>
      </c>
      <c r="F73">
        <f t="shared" si="15"/>
        <v>1</v>
      </c>
      <c r="G73">
        <f t="shared" si="16"/>
        <v>0.05</v>
      </c>
      <c r="H73" s="4">
        <f t="shared" si="8"/>
        <v>1.353130368752028</v>
      </c>
      <c r="I73" s="4">
        <f t="shared" si="9"/>
        <v>1.1408256553288201</v>
      </c>
      <c r="J73" s="6">
        <f t="shared" si="10"/>
        <v>3000000</v>
      </c>
      <c r="K73" s="6">
        <f t="shared" si="11"/>
        <v>116907.05636748089</v>
      </c>
      <c r="L73" s="2">
        <f t="shared" si="17"/>
        <v>0.8</v>
      </c>
      <c r="M73" s="6">
        <f t="shared" si="12"/>
        <v>12352602.463947866</v>
      </c>
    </row>
    <row r="74" spans="1:13" hidden="1" x14ac:dyDescent="0.25">
      <c r="A74">
        <f t="shared" si="7"/>
        <v>42</v>
      </c>
      <c r="B74" s="2">
        <f t="shared" si="18"/>
        <v>0.21230471342320784</v>
      </c>
      <c r="C74" s="6">
        <f t="shared" si="19"/>
        <v>9395387.1886396594</v>
      </c>
      <c r="D74" s="6">
        <f t="shared" si="13"/>
        <v>12395387.188639659</v>
      </c>
      <c r="E74" s="6">
        <f t="shared" si="14"/>
        <v>10000000</v>
      </c>
      <c r="F74">
        <f t="shared" si="15"/>
        <v>1</v>
      </c>
      <c r="G74">
        <f t="shared" si="16"/>
        <v>0.05</v>
      </c>
      <c r="H74" s="4">
        <f t="shared" si="8"/>
        <v>1.353130368752028</v>
      </c>
      <c r="I74" s="4">
        <f t="shared" si="9"/>
        <v>1.1408256553288201</v>
      </c>
      <c r="J74" s="6">
        <f t="shared" si="10"/>
        <v>3000000</v>
      </c>
      <c r="K74" s="6">
        <f t="shared" si="11"/>
        <v>116907.05636748089</v>
      </c>
      <c r="L74" s="2">
        <f t="shared" si="17"/>
        <v>0.8</v>
      </c>
      <c r="M74" s="6">
        <f t="shared" si="12"/>
        <v>12352602.463947866</v>
      </c>
    </row>
    <row r="75" spans="1:13" hidden="1" x14ac:dyDescent="0.25">
      <c r="A75">
        <f t="shared" si="7"/>
        <v>43</v>
      </c>
      <c r="B75" s="2">
        <f t="shared" si="18"/>
        <v>0.21230471342320784</v>
      </c>
      <c r="C75" s="6">
        <f t="shared" si="19"/>
        <v>9395387.1886396594</v>
      </c>
      <c r="D75" s="6">
        <f t="shared" si="13"/>
        <v>12395387.188639659</v>
      </c>
      <c r="E75" s="6">
        <f t="shared" si="14"/>
        <v>10000000</v>
      </c>
      <c r="F75">
        <f t="shared" si="15"/>
        <v>1</v>
      </c>
      <c r="G75">
        <f t="shared" si="16"/>
        <v>0.05</v>
      </c>
      <c r="H75" s="4">
        <f t="shared" si="8"/>
        <v>1.353130368752028</v>
      </c>
      <c r="I75" s="4">
        <f t="shared" si="9"/>
        <v>1.1408256553288201</v>
      </c>
      <c r="J75" s="6">
        <f t="shared" si="10"/>
        <v>3000000</v>
      </c>
      <c r="K75" s="6">
        <f t="shared" si="11"/>
        <v>116907.05636748089</v>
      </c>
      <c r="L75" s="2">
        <f t="shared" si="17"/>
        <v>0.8</v>
      </c>
      <c r="M75" s="6">
        <f t="shared" si="12"/>
        <v>12352602.463947866</v>
      </c>
    </row>
    <row r="76" spans="1:13" hidden="1" x14ac:dyDescent="0.25">
      <c r="A76">
        <f t="shared" si="7"/>
        <v>44</v>
      </c>
      <c r="B76" s="2">
        <f t="shared" si="18"/>
        <v>0.21230471342320784</v>
      </c>
      <c r="C76" s="6">
        <f t="shared" si="19"/>
        <v>9395387.1886396594</v>
      </c>
      <c r="D76" s="6">
        <f t="shared" si="13"/>
        <v>12395387.188639659</v>
      </c>
      <c r="E76" s="6">
        <f t="shared" si="14"/>
        <v>10000000</v>
      </c>
      <c r="F76">
        <f t="shared" si="15"/>
        <v>1</v>
      </c>
      <c r="G76">
        <f t="shared" si="16"/>
        <v>0.05</v>
      </c>
      <c r="H76" s="4">
        <f t="shared" si="8"/>
        <v>1.353130368752028</v>
      </c>
      <c r="I76" s="4">
        <f t="shared" si="9"/>
        <v>1.1408256553288201</v>
      </c>
      <c r="J76" s="6">
        <f t="shared" si="10"/>
        <v>3000000</v>
      </c>
      <c r="K76" s="6">
        <f t="shared" si="11"/>
        <v>116907.05636748089</v>
      </c>
      <c r="L76" s="2">
        <f t="shared" si="17"/>
        <v>0.8</v>
      </c>
      <c r="M76" s="6">
        <f t="shared" si="12"/>
        <v>12352602.463947866</v>
      </c>
    </row>
    <row r="77" spans="1:13" hidden="1" x14ac:dyDescent="0.25">
      <c r="A77">
        <f t="shared" si="7"/>
        <v>45</v>
      </c>
      <c r="B77" s="2">
        <f t="shared" si="18"/>
        <v>0.21230471342320784</v>
      </c>
      <c r="C77" s="6">
        <f t="shared" si="19"/>
        <v>9395387.1886396594</v>
      </c>
      <c r="D77" s="6">
        <f t="shared" si="13"/>
        <v>12395387.188639659</v>
      </c>
      <c r="E77" s="6">
        <f t="shared" si="14"/>
        <v>10000000</v>
      </c>
      <c r="F77">
        <f t="shared" si="15"/>
        <v>1</v>
      </c>
      <c r="G77">
        <f t="shared" si="16"/>
        <v>0.05</v>
      </c>
      <c r="H77" s="4">
        <f t="shared" si="8"/>
        <v>1.353130368752028</v>
      </c>
      <c r="I77" s="4">
        <f t="shared" si="9"/>
        <v>1.1408256553288201</v>
      </c>
      <c r="J77" s="6">
        <f t="shared" si="10"/>
        <v>3000000</v>
      </c>
      <c r="K77" s="6">
        <f t="shared" si="11"/>
        <v>116907.05636748089</v>
      </c>
      <c r="L77" s="2">
        <f t="shared" si="17"/>
        <v>0.8</v>
      </c>
      <c r="M77" s="6">
        <f t="shared" si="12"/>
        <v>12352602.463947866</v>
      </c>
    </row>
    <row r="78" spans="1:13" hidden="1" x14ac:dyDescent="0.25">
      <c r="A78">
        <f t="shared" si="7"/>
        <v>46</v>
      </c>
      <c r="B78" s="2">
        <f t="shared" si="18"/>
        <v>0.21230471342320784</v>
      </c>
      <c r="C78" s="6">
        <f t="shared" si="19"/>
        <v>9395387.1886396594</v>
      </c>
      <c r="D78" s="6">
        <f t="shared" si="13"/>
        <v>12395387.188639659</v>
      </c>
      <c r="E78" s="6">
        <f t="shared" si="14"/>
        <v>10000000</v>
      </c>
      <c r="F78">
        <f t="shared" si="15"/>
        <v>1</v>
      </c>
      <c r="G78">
        <f t="shared" si="16"/>
        <v>0.05</v>
      </c>
      <c r="H78" s="4">
        <f t="shared" si="8"/>
        <v>1.353130368752028</v>
      </c>
      <c r="I78" s="4">
        <f t="shared" si="9"/>
        <v>1.1408256553288201</v>
      </c>
      <c r="J78" s="6">
        <f t="shared" si="10"/>
        <v>3000000</v>
      </c>
      <c r="K78" s="6">
        <f t="shared" si="11"/>
        <v>116907.05636748089</v>
      </c>
      <c r="L78" s="2">
        <f t="shared" si="17"/>
        <v>0.8</v>
      </c>
      <c r="M78" s="6">
        <f t="shared" si="12"/>
        <v>12352602.463947866</v>
      </c>
    </row>
    <row r="79" spans="1:13" hidden="1" x14ac:dyDescent="0.25">
      <c r="A79">
        <f t="shared" si="7"/>
        <v>47</v>
      </c>
      <c r="B79" s="2">
        <f t="shared" si="18"/>
        <v>0.21230471342320784</v>
      </c>
      <c r="C79" s="6">
        <f t="shared" si="19"/>
        <v>9395387.1886396594</v>
      </c>
      <c r="D79" s="6">
        <f t="shared" si="13"/>
        <v>12395387.188639659</v>
      </c>
      <c r="E79" s="6">
        <f t="shared" si="14"/>
        <v>10000000</v>
      </c>
      <c r="F79">
        <f t="shared" si="15"/>
        <v>1</v>
      </c>
      <c r="G79">
        <f t="shared" si="16"/>
        <v>0.05</v>
      </c>
      <c r="H79" s="4">
        <f t="shared" si="8"/>
        <v>1.353130368752028</v>
      </c>
      <c r="I79" s="4">
        <f t="shared" si="9"/>
        <v>1.1408256553288201</v>
      </c>
      <c r="J79" s="6">
        <f t="shared" si="10"/>
        <v>3000000</v>
      </c>
      <c r="K79" s="6">
        <f t="shared" si="11"/>
        <v>116907.05636748089</v>
      </c>
      <c r="L79" s="2">
        <f t="shared" si="17"/>
        <v>0.8</v>
      </c>
      <c r="M79" s="6">
        <f t="shared" si="12"/>
        <v>12352602.463947866</v>
      </c>
    </row>
    <row r="80" spans="1:13" hidden="1" x14ac:dyDescent="0.25">
      <c r="A80">
        <f t="shared" si="7"/>
        <v>48</v>
      </c>
      <c r="B80" s="2">
        <f t="shared" si="18"/>
        <v>0.21230471342320784</v>
      </c>
      <c r="C80" s="6">
        <f t="shared" si="19"/>
        <v>9395387.1886396594</v>
      </c>
      <c r="D80" s="6">
        <f t="shared" si="13"/>
        <v>12395387.188639659</v>
      </c>
      <c r="E80" s="6">
        <f t="shared" si="14"/>
        <v>10000000</v>
      </c>
      <c r="F80">
        <f t="shared" si="15"/>
        <v>1</v>
      </c>
      <c r="G80">
        <f t="shared" si="16"/>
        <v>0.05</v>
      </c>
      <c r="H80" s="4">
        <f t="shared" si="8"/>
        <v>1.353130368752028</v>
      </c>
      <c r="I80" s="4">
        <f t="shared" si="9"/>
        <v>1.1408256553288201</v>
      </c>
      <c r="J80" s="6">
        <f t="shared" si="10"/>
        <v>3000000</v>
      </c>
      <c r="K80" s="6">
        <f t="shared" si="11"/>
        <v>116907.05636748089</v>
      </c>
      <c r="L80" s="2">
        <f t="shared" si="17"/>
        <v>0.8</v>
      </c>
      <c r="M80" s="6">
        <f t="shared" si="12"/>
        <v>12352602.463947866</v>
      </c>
    </row>
    <row r="81" spans="1:13" hidden="1" x14ac:dyDescent="0.25">
      <c r="A81">
        <f t="shared" si="7"/>
        <v>49</v>
      </c>
      <c r="B81" s="2">
        <f t="shared" si="18"/>
        <v>0.21230471342320784</v>
      </c>
      <c r="C81" s="6">
        <f t="shared" si="19"/>
        <v>9395387.1886396594</v>
      </c>
      <c r="D81" s="6">
        <f t="shared" si="13"/>
        <v>12395387.188639659</v>
      </c>
      <c r="E81" s="6">
        <f t="shared" si="14"/>
        <v>10000000</v>
      </c>
      <c r="F81">
        <f t="shared" si="15"/>
        <v>1</v>
      </c>
      <c r="G81">
        <f t="shared" si="16"/>
        <v>0.05</v>
      </c>
      <c r="H81" s="4">
        <f t="shared" si="8"/>
        <v>1.353130368752028</v>
      </c>
      <c r="I81" s="4">
        <f t="shared" si="9"/>
        <v>1.1408256553288201</v>
      </c>
      <c r="J81" s="6">
        <f t="shared" si="10"/>
        <v>3000000</v>
      </c>
      <c r="K81" s="6">
        <f t="shared" si="11"/>
        <v>116907.05636748089</v>
      </c>
      <c r="L81" s="2">
        <f t="shared" si="17"/>
        <v>0.8</v>
      </c>
      <c r="M81" s="6">
        <f t="shared" si="12"/>
        <v>12352602.463947866</v>
      </c>
    </row>
    <row r="82" spans="1:13" hidden="1" x14ac:dyDescent="0.25">
      <c r="A82">
        <f t="shared" si="7"/>
        <v>50</v>
      </c>
      <c r="B82" s="2">
        <f t="shared" si="18"/>
        <v>0.21230471342320784</v>
      </c>
      <c r="C82" s="6">
        <f t="shared" si="19"/>
        <v>9395387.1886396594</v>
      </c>
      <c r="D82" s="6">
        <f t="shared" si="13"/>
        <v>12395387.188639659</v>
      </c>
      <c r="E82" s="6">
        <f t="shared" si="14"/>
        <v>10000000</v>
      </c>
      <c r="F82">
        <f t="shared" si="15"/>
        <v>1</v>
      </c>
      <c r="G82">
        <f t="shared" si="16"/>
        <v>0.05</v>
      </c>
      <c r="H82" s="4">
        <f t="shared" si="8"/>
        <v>1.353130368752028</v>
      </c>
      <c r="I82" s="4">
        <f t="shared" si="9"/>
        <v>1.1408256553288201</v>
      </c>
      <c r="J82" s="6">
        <f t="shared" si="10"/>
        <v>3000000</v>
      </c>
      <c r="K82" s="6">
        <f t="shared" si="11"/>
        <v>116907.05636748089</v>
      </c>
      <c r="L82" s="2">
        <f t="shared" si="17"/>
        <v>0.8</v>
      </c>
      <c r="M82" s="6">
        <f t="shared" si="12"/>
        <v>12352602.463947866</v>
      </c>
    </row>
    <row r="83" spans="1:13" hidden="1" x14ac:dyDescent="0.25">
      <c r="A83">
        <f t="shared" si="7"/>
        <v>51</v>
      </c>
      <c r="B83" s="2">
        <f t="shared" si="18"/>
        <v>0.21230471342320784</v>
      </c>
      <c r="C83" s="6">
        <f t="shared" si="19"/>
        <v>9395387.1886396594</v>
      </c>
      <c r="D83" s="6">
        <f t="shared" si="13"/>
        <v>12395387.188639659</v>
      </c>
      <c r="E83" s="6">
        <f t="shared" si="14"/>
        <v>10000000</v>
      </c>
      <c r="F83">
        <f t="shared" si="15"/>
        <v>1</v>
      </c>
      <c r="G83">
        <f t="shared" si="16"/>
        <v>0.05</v>
      </c>
      <c r="H83" s="4">
        <f t="shared" si="8"/>
        <v>1.353130368752028</v>
      </c>
      <c r="I83" s="4">
        <f t="shared" si="9"/>
        <v>1.1408256553288201</v>
      </c>
      <c r="J83" s="6">
        <f t="shared" si="10"/>
        <v>3000000</v>
      </c>
      <c r="K83" s="6">
        <f t="shared" si="11"/>
        <v>116907.05636748089</v>
      </c>
      <c r="L83" s="2">
        <f t="shared" si="17"/>
        <v>0.8</v>
      </c>
      <c r="M83" s="6">
        <f t="shared" si="12"/>
        <v>12352602.463947866</v>
      </c>
    </row>
    <row r="84" spans="1:13" hidden="1" x14ac:dyDescent="0.25">
      <c r="A84">
        <f t="shared" si="7"/>
        <v>52</v>
      </c>
      <c r="B84" s="2">
        <f t="shared" si="18"/>
        <v>0.21230471342320784</v>
      </c>
      <c r="C84" s="6">
        <f t="shared" si="19"/>
        <v>9395387.1886396594</v>
      </c>
      <c r="D84" s="6">
        <f t="shared" si="13"/>
        <v>12395387.188639659</v>
      </c>
      <c r="E84" s="6">
        <f t="shared" si="14"/>
        <v>10000000</v>
      </c>
      <c r="F84">
        <f t="shared" si="15"/>
        <v>1</v>
      </c>
      <c r="G84">
        <f t="shared" si="16"/>
        <v>0.05</v>
      </c>
      <c r="H84" s="4">
        <f t="shared" si="8"/>
        <v>1.353130368752028</v>
      </c>
      <c r="I84" s="4">
        <f t="shared" si="9"/>
        <v>1.1408256553288201</v>
      </c>
      <c r="J84" s="6">
        <f t="shared" si="10"/>
        <v>3000000</v>
      </c>
      <c r="K84" s="6">
        <f t="shared" si="11"/>
        <v>116907.05636748089</v>
      </c>
      <c r="L84" s="2">
        <f t="shared" si="17"/>
        <v>0.8</v>
      </c>
      <c r="M84" s="6">
        <f t="shared" si="12"/>
        <v>12352602.463947866</v>
      </c>
    </row>
    <row r="85" spans="1:13" hidden="1" x14ac:dyDescent="0.25">
      <c r="A85">
        <f t="shared" si="7"/>
        <v>53</v>
      </c>
      <c r="B85" s="2">
        <f t="shared" si="18"/>
        <v>0.21230471342320784</v>
      </c>
      <c r="C85" s="6">
        <f t="shared" si="19"/>
        <v>9395387.1886396594</v>
      </c>
      <c r="D85" s="6">
        <f t="shared" si="13"/>
        <v>12395387.188639659</v>
      </c>
      <c r="E85" s="6">
        <f t="shared" si="14"/>
        <v>10000000</v>
      </c>
      <c r="F85">
        <f t="shared" si="15"/>
        <v>1</v>
      </c>
      <c r="G85">
        <f t="shared" si="16"/>
        <v>0.05</v>
      </c>
      <c r="H85" s="4">
        <f t="shared" si="8"/>
        <v>1.353130368752028</v>
      </c>
      <c r="I85" s="4">
        <f t="shared" si="9"/>
        <v>1.1408256553288201</v>
      </c>
      <c r="J85" s="6">
        <f t="shared" si="10"/>
        <v>3000000</v>
      </c>
      <c r="K85" s="6">
        <f t="shared" si="11"/>
        <v>116907.05636748089</v>
      </c>
      <c r="L85" s="2">
        <f t="shared" si="17"/>
        <v>0.8</v>
      </c>
      <c r="M85" s="6">
        <f t="shared" si="12"/>
        <v>12352602.463947866</v>
      </c>
    </row>
    <row r="86" spans="1:13" hidden="1" x14ac:dyDescent="0.25">
      <c r="A86">
        <f t="shared" si="7"/>
        <v>54</v>
      </c>
      <c r="B86" s="2">
        <f t="shared" si="18"/>
        <v>0.21230471342320784</v>
      </c>
      <c r="C86" s="6">
        <f t="shared" si="19"/>
        <v>9395387.1886396594</v>
      </c>
      <c r="D86" s="6">
        <f t="shared" si="13"/>
        <v>12395387.188639659</v>
      </c>
      <c r="E86" s="6">
        <f t="shared" si="14"/>
        <v>10000000</v>
      </c>
      <c r="F86">
        <f t="shared" si="15"/>
        <v>1</v>
      </c>
      <c r="G86">
        <f t="shared" si="16"/>
        <v>0.05</v>
      </c>
      <c r="H86" s="4">
        <f t="shared" si="8"/>
        <v>1.353130368752028</v>
      </c>
      <c r="I86" s="4">
        <f t="shared" si="9"/>
        <v>1.1408256553288201</v>
      </c>
      <c r="J86" s="6">
        <f t="shared" si="10"/>
        <v>3000000</v>
      </c>
      <c r="K86" s="6">
        <f t="shared" si="11"/>
        <v>116907.05636748089</v>
      </c>
      <c r="L86" s="2">
        <f t="shared" si="17"/>
        <v>0.8</v>
      </c>
      <c r="M86" s="6">
        <f t="shared" si="12"/>
        <v>12352602.463947866</v>
      </c>
    </row>
    <row r="87" spans="1:13" hidden="1" x14ac:dyDescent="0.25">
      <c r="A87">
        <f t="shared" si="7"/>
        <v>55</v>
      </c>
      <c r="B87" s="2">
        <f t="shared" si="18"/>
        <v>0.21230471342320784</v>
      </c>
      <c r="C87" s="6">
        <f t="shared" si="19"/>
        <v>9395387.1886396594</v>
      </c>
      <c r="D87" s="6">
        <f t="shared" si="13"/>
        <v>12395387.188639659</v>
      </c>
      <c r="E87" s="6">
        <f t="shared" si="14"/>
        <v>10000000</v>
      </c>
      <c r="F87">
        <f t="shared" si="15"/>
        <v>1</v>
      </c>
      <c r="G87">
        <f t="shared" si="16"/>
        <v>0.05</v>
      </c>
      <c r="H87" s="4">
        <f t="shared" si="8"/>
        <v>1.353130368752028</v>
      </c>
      <c r="I87" s="4">
        <f t="shared" si="9"/>
        <v>1.1408256553288201</v>
      </c>
      <c r="J87" s="6">
        <f t="shared" si="10"/>
        <v>3000000</v>
      </c>
      <c r="K87" s="6">
        <f t="shared" si="11"/>
        <v>116907.05636748089</v>
      </c>
      <c r="L87" s="2">
        <f t="shared" si="17"/>
        <v>0.8</v>
      </c>
      <c r="M87" s="6">
        <f t="shared" si="12"/>
        <v>12352602.463947866</v>
      </c>
    </row>
    <row r="88" spans="1:13" hidden="1" x14ac:dyDescent="0.25">
      <c r="A88">
        <f t="shared" si="7"/>
        <v>56</v>
      </c>
      <c r="B88" s="2">
        <f t="shared" si="18"/>
        <v>0.21230471342320784</v>
      </c>
      <c r="C88" s="6">
        <f t="shared" si="19"/>
        <v>9395387.1886396594</v>
      </c>
      <c r="D88" s="6">
        <f t="shared" si="13"/>
        <v>12395387.188639659</v>
      </c>
      <c r="E88" s="6">
        <f t="shared" si="14"/>
        <v>10000000</v>
      </c>
      <c r="F88">
        <f t="shared" si="15"/>
        <v>1</v>
      </c>
      <c r="G88">
        <f t="shared" si="16"/>
        <v>0.05</v>
      </c>
      <c r="H88" s="4">
        <f t="shared" si="8"/>
        <v>1.353130368752028</v>
      </c>
      <c r="I88" s="4">
        <f t="shared" si="9"/>
        <v>1.1408256553288201</v>
      </c>
      <c r="J88" s="6">
        <f t="shared" si="10"/>
        <v>3000000</v>
      </c>
      <c r="K88" s="6">
        <f t="shared" si="11"/>
        <v>116907.05636748089</v>
      </c>
      <c r="L88" s="2">
        <f t="shared" si="17"/>
        <v>0.8</v>
      </c>
      <c r="M88" s="6">
        <f t="shared" si="12"/>
        <v>12352602.463947866</v>
      </c>
    </row>
    <row r="89" spans="1:13" hidden="1" x14ac:dyDescent="0.25">
      <c r="A89">
        <f t="shared" si="7"/>
        <v>57</v>
      </c>
      <c r="B89" s="2">
        <f t="shared" si="18"/>
        <v>0.21230471342320784</v>
      </c>
      <c r="C89" s="6">
        <f t="shared" si="19"/>
        <v>9395387.1886396594</v>
      </c>
      <c r="D89" s="6">
        <f t="shared" si="13"/>
        <v>12395387.188639659</v>
      </c>
      <c r="E89" s="6">
        <f t="shared" si="14"/>
        <v>10000000</v>
      </c>
      <c r="F89">
        <f t="shared" si="15"/>
        <v>1</v>
      </c>
      <c r="G89">
        <f t="shared" si="16"/>
        <v>0.05</v>
      </c>
      <c r="H89" s="4">
        <f t="shared" si="8"/>
        <v>1.353130368752028</v>
      </c>
      <c r="I89" s="4">
        <f t="shared" si="9"/>
        <v>1.1408256553288201</v>
      </c>
      <c r="J89" s="6">
        <f t="shared" si="10"/>
        <v>3000000</v>
      </c>
      <c r="K89" s="6">
        <f t="shared" si="11"/>
        <v>116907.05636748089</v>
      </c>
      <c r="L89" s="2">
        <f t="shared" si="17"/>
        <v>0.8</v>
      </c>
      <c r="M89" s="6">
        <f t="shared" si="12"/>
        <v>12352602.463947866</v>
      </c>
    </row>
    <row r="90" spans="1:13" hidden="1" x14ac:dyDescent="0.25">
      <c r="A90">
        <f t="shared" si="7"/>
        <v>58</v>
      </c>
      <c r="B90" s="2">
        <f t="shared" si="18"/>
        <v>0.21230471342320784</v>
      </c>
      <c r="C90" s="6">
        <f t="shared" si="19"/>
        <v>9395387.1886396594</v>
      </c>
      <c r="D90" s="6">
        <f t="shared" si="13"/>
        <v>12395387.188639659</v>
      </c>
      <c r="E90" s="6">
        <f t="shared" si="14"/>
        <v>10000000</v>
      </c>
      <c r="F90">
        <f t="shared" si="15"/>
        <v>1</v>
      </c>
      <c r="G90">
        <f t="shared" si="16"/>
        <v>0.05</v>
      </c>
      <c r="H90" s="4">
        <f t="shared" si="8"/>
        <v>1.353130368752028</v>
      </c>
      <c r="I90" s="4">
        <f t="shared" si="9"/>
        <v>1.1408256553288201</v>
      </c>
      <c r="J90" s="6">
        <f t="shared" si="10"/>
        <v>3000000</v>
      </c>
      <c r="K90" s="6">
        <f t="shared" si="11"/>
        <v>116907.05636748089</v>
      </c>
      <c r="L90" s="2">
        <f t="shared" si="17"/>
        <v>0.8</v>
      </c>
      <c r="M90" s="6">
        <f t="shared" si="12"/>
        <v>12352602.463947866</v>
      </c>
    </row>
    <row r="91" spans="1:13" hidden="1" x14ac:dyDescent="0.25">
      <c r="A91">
        <f t="shared" si="7"/>
        <v>59</v>
      </c>
      <c r="B91" s="2">
        <f t="shared" si="18"/>
        <v>0.21230471342320784</v>
      </c>
      <c r="C91" s="6">
        <f t="shared" si="19"/>
        <v>9395387.1886396594</v>
      </c>
      <c r="D91" s="6">
        <f t="shared" si="13"/>
        <v>12395387.188639659</v>
      </c>
      <c r="E91" s="6">
        <f t="shared" si="14"/>
        <v>10000000</v>
      </c>
      <c r="F91">
        <f t="shared" si="15"/>
        <v>1</v>
      </c>
      <c r="G91">
        <f t="shared" si="16"/>
        <v>0.05</v>
      </c>
      <c r="H91" s="4">
        <f t="shared" si="8"/>
        <v>1.353130368752028</v>
      </c>
      <c r="I91" s="4">
        <f t="shared" si="9"/>
        <v>1.1408256553288201</v>
      </c>
      <c r="J91" s="6">
        <f t="shared" si="10"/>
        <v>3000000</v>
      </c>
      <c r="K91" s="6">
        <f t="shared" si="11"/>
        <v>116907.05636748089</v>
      </c>
      <c r="L91" s="2">
        <f t="shared" si="17"/>
        <v>0.8</v>
      </c>
      <c r="M91" s="6">
        <f t="shared" si="12"/>
        <v>12352602.463947866</v>
      </c>
    </row>
    <row r="92" spans="1:13" hidden="1" x14ac:dyDescent="0.25">
      <c r="A92">
        <f t="shared" si="7"/>
        <v>60</v>
      </c>
      <c r="B92" s="2">
        <f t="shared" si="18"/>
        <v>0.21230471342320784</v>
      </c>
      <c r="C92" s="6">
        <f t="shared" si="19"/>
        <v>9395387.1886396594</v>
      </c>
      <c r="D92" s="6">
        <f t="shared" si="13"/>
        <v>12395387.188639659</v>
      </c>
      <c r="E92" s="6">
        <f t="shared" si="14"/>
        <v>10000000</v>
      </c>
      <c r="F92">
        <f t="shared" si="15"/>
        <v>1</v>
      </c>
      <c r="G92">
        <f t="shared" si="16"/>
        <v>0.05</v>
      </c>
      <c r="H92" s="4">
        <f t="shared" si="8"/>
        <v>1.353130368752028</v>
      </c>
      <c r="I92" s="4">
        <f t="shared" si="9"/>
        <v>1.1408256553288201</v>
      </c>
      <c r="J92" s="6">
        <f t="shared" si="10"/>
        <v>3000000</v>
      </c>
      <c r="K92" s="6">
        <f t="shared" si="11"/>
        <v>116907.05636748089</v>
      </c>
      <c r="L92" s="2">
        <f t="shared" si="17"/>
        <v>0.8</v>
      </c>
      <c r="M92" s="6">
        <f t="shared" si="12"/>
        <v>12352602.463947866</v>
      </c>
    </row>
    <row r="93" spans="1:13" hidden="1" x14ac:dyDescent="0.25">
      <c r="A93">
        <f t="shared" si="7"/>
        <v>61</v>
      </c>
      <c r="B93" s="2">
        <f t="shared" si="18"/>
        <v>0.21230471342320784</v>
      </c>
      <c r="C93" s="6">
        <f t="shared" si="19"/>
        <v>9395387.1886396594</v>
      </c>
      <c r="D93" s="6">
        <f t="shared" si="13"/>
        <v>12395387.188639659</v>
      </c>
      <c r="E93" s="6">
        <f t="shared" si="14"/>
        <v>10000000</v>
      </c>
      <c r="F93">
        <f t="shared" si="15"/>
        <v>1</v>
      </c>
      <c r="G93">
        <f t="shared" si="16"/>
        <v>0.05</v>
      </c>
      <c r="H93" s="4">
        <f t="shared" si="8"/>
        <v>1.353130368752028</v>
      </c>
      <c r="I93" s="4">
        <f t="shared" si="9"/>
        <v>1.1408256553288201</v>
      </c>
      <c r="J93" s="6">
        <f t="shared" si="10"/>
        <v>3000000</v>
      </c>
      <c r="K93" s="6">
        <f t="shared" si="11"/>
        <v>116907.05636748089</v>
      </c>
      <c r="L93" s="2">
        <f t="shared" si="17"/>
        <v>0.8</v>
      </c>
      <c r="M93" s="6">
        <f t="shared" si="12"/>
        <v>12352602.463947866</v>
      </c>
    </row>
    <row r="94" spans="1:13" hidden="1" x14ac:dyDescent="0.25">
      <c r="A94">
        <f t="shared" si="7"/>
        <v>62</v>
      </c>
      <c r="B94" s="2">
        <f t="shared" si="18"/>
        <v>0.21230471342320784</v>
      </c>
      <c r="C94" s="6">
        <f t="shared" si="19"/>
        <v>9395387.1886396594</v>
      </c>
      <c r="D94" s="6">
        <f t="shared" si="13"/>
        <v>12395387.188639659</v>
      </c>
      <c r="E94" s="6">
        <f t="shared" si="14"/>
        <v>10000000</v>
      </c>
      <c r="F94">
        <f t="shared" si="15"/>
        <v>1</v>
      </c>
      <c r="G94">
        <f t="shared" si="16"/>
        <v>0.05</v>
      </c>
      <c r="H94" s="4">
        <f t="shared" si="8"/>
        <v>1.353130368752028</v>
      </c>
      <c r="I94" s="4">
        <f t="shared" si="9"/>
        <v>1.1408256553288201</v>
      </c>
      <c r="J94" s="6">
        <f t="shared" si="10"/>
        <v>3000000</v>
      </c>
      <c r="K94" s="6">
        <f t="shared" si="11"/>
        <v>116907.05636748089</v>
      </c>
      <c r="L94" s="2">
        <f t="shared" si="17"/>
        <v>0.8</v>
      </c>
      <c r="M94" s="6">
        <f t="shared" si="12"/>
        <v>12352602.463947866</v>
      </c>
    </row>
    <row r="95" spans="1:13" hidden="1" x14ac:dyDescent="0.25">
      <c r="A95">
        <f t="shared" si="7"/>
        <v>63</v>
      </c>
      <c r="B95" s="2">
        <f t="shared" si="18"/>
        <v>0.21230471342320784</v>
      </c>
      <c r="C95" s="6">
        <f t="shared" si="19"/>
        <v>9395387.1886396594</v>
      </c>
      <c r="D95" s="6">
        <f t="shared" si="13"/>
        <v>12395387.188639659</v>
      </c>
      <c r="E95" s="6">
        <f t="shared" si="14"/>
        <v>10000000</v>
      </c>
      <c r="F95">
        <f t="shared" si="15"/>
        <v>1</v>
      </c>
      <c r="G95">
        <f t="shared" si="16"/>
        <v>0.05</v>
      </c>
      <c r="H95" s="4">
        <f t="shared" si="8"/>
        <v>1.353130368752028</v>
      </c>
      <c r="I95" s="4">
        <f t="shared" si="9"/>
        <v>1.1408256553288201</v>
      </c>
      <c r="J95" s="6">
        <f t="shared" si="10"/>
        <v>3000000</v>
      </c>
      <c r="K95" s="6">
        <f t="shared" si="11"/>
        <v>116907.05636748089</v>
      </c>
      <c r="L95" s="2">
        <f t="shared" si="17"/>
        <v>0.8</v>
      </c>
      <c r="M95" s="6">
        <f t="shared" si="12"/>
        <v>12352602.463947866</v>
      </c>
    </row>
    <row r="96" spans="1:13" hidden="1" x14ac:dyDescent="0.25">
      <c r="A96">
        <f t="shared" si="7"/>
        <v>64</v>
      </c>
      <c r="B96" s="2">
        <f t="shared" si="18"/>
        <v>0.21230471342320784</v>
      </c>
      <c r="C96" s="6">
        <f t="shared" si="19"/>
        <v>9395387.1886396594</v>
      </c>
      <c r="D96" s="6">
        <f t="shared" ref="D96:D127" si="20">Market_Value_of_Equity+C96</f>
        <v>12395387.188639659</v>
      </c>
      <c r="E96" s="6">
        <f t="shared" ref="E96:E132" si="21">Debt_Face_Value</f>
        <v>10000000</v>
      </c>
      <c r="F96">
        <f t="shared" ref="F96:F132" si="22">Maturity_of_Debt</f>
        <v>1</v>
      </c>
      <c r="G96">
        <f t="shared" ref="G96:G132" si="23">Risk_free_Rate</f>
        <v>0.05</v>
      </c>
      <c r="H96" s="4">
        <f t="shared" si="8"/>
        <v>1.353130368752028</v>
      </c>
      <c r="I96" s="4">
        <f t="shared" si="9"/>
        <v>1.1408256553288201</v>
      </c>
      <c r="J96" s="6">
        <f t="shared" si="10"/>
        <v>3000000</v>
      </c>
      <c r="K96" s="6">
        <f t="shared" si="11"/>
        <v>116907.05636748089</v>
      </c>
      <c r="L96" s="2">
        <f t="shared" ref="L96:L132" si="24">IF(Extra_Parameter="Market Value of Debt",B96*D96*NORMSDIST(H96)/Market_Value_of_Equity,Volatility_of_Equity)</f>
        <v>0.8</v>
      </c>
      <c r="M96" s="6">
        <f t="shared" si="12"/>
        <v>12352602.463947866</v>
      </c>
    </row>
    <row r="97" spans="1:13" hidden="1" x14ac:dyDescent="0.25">
      <c r="A97">
        <f t="shared" si="7"/>
        <v>65</v>
      </c>
      <c r="B97" s="2">
        <f t="shared" ref="B97:B132" si="25">IF(Extra_Parameter="Market Value of Debt",B96-(J96-Market_Value_of_Equity)/M96,Market_Value_of_Equity*Volatility_of_Equity/(D96*NORMSDIST(H96)))</f>
        <v>0.21230471342320784</v>
      </c>
      <c r="C97" s="6">
        <f t="shared" ref="C97:C132" si="26">IF(Extra_Parameter="Market Value of Debt",Market_Value_of_Debt,C96-(J96-Market_Value_of_Equity)/NORMSDIST(H96))</f>
        <v>9395387.1886396594</v>
      </c>
      <c r="D97" s="6">
        <f t="shared" si="20"/>
        <v>12395387.188639659</v>
      </c>
      <c r="E97" s="6">
        <f t="shared" si="21"/>
        <v>10000000</v>
      </c>
      <c r="F97">
        <f t="shared" si="22"/>
        <v>1</v>
      </c>
      <c r="G97">
        <f t="shared" si="23"/>
        <v>0.05</v>
      </c>
      <c r="H97" s="4">
        <f t="shared" si="8"/>
        <v>1.353130368752028</v>
      </c>
      <c r="I97" s="4">
        <f t="shared" si="9"/>
        <v>1.1408256553288201</v>
      </c>
      <c r="J97" s="6">
        <f t="shared" si="10"/>
        <v>3000000</v>
      </c>
      <c r="K97" s="6">
        <f t="shared" si="11"/>
        <v>116907.05636748089</v>
      </c>
      <c r="L97" s="2">
        <f t="shared" si="24"/>
        <v>0.8</v>
      </c>
      <c r="M97" s="6">
        <f t="shared" si="12"/>
        <v>12352602.463947866</v>
      </c>
    </row>
    <row r="98" spans="1:13" hidden="1" x14ac:dyDescent="0.25">
      <c r="A98">
        <f t="shared" ref="A98:A132" si="27">A97+1</f>
        <v>66</v>
      </c>
      <c r="B98" s="2">
        <f t="shared" si="25"/>
        <v>0.21230471342320784</v>
      </c>
      <c r="C98" s="6">
        <f t="shared" si="26"/>
        <v>9395387.1886396594</v>
      </c>
      <c r="D98" s="6">
        <f t="shared" si="20"/>
        <v>12395387.188639659</v>
      </c>
      <c r="E98" s="6">
        <f t="shared" si="21"/>
        <v>10000000</v>
      </c>
      <c r="F98">
        <f t="shared" si="22"/>
        <v>1</v>
      </c>
      <c r="G98">
        <f t="shared" si="23"/>
        <v>0.05</v>
      </c>
      <c r="H98" s="4">
        <f t="shared" ref="H98:H132" si="28">(LN(D98/E98)+(G98+B98^2/2)*F98)/(B98*SQRT(F98))</f>
        <v>1.353130368752028</v>
      </c>
      <c r="I98" s="4">
        <f t="shared" ref="I98:I132" si="29">H98-B98*SQRT(F98)</f>
        <v>1.1408256553288201</v>
      </c>
      <c r="J98" s="6">
        <f t="shared" ref="J98:J132" si="30">D98*NORMSDIST(H98)-E98*EXP(-G98*F98)*NORMSDIST(I98)</f>
        <v>3000000</v>
      </c>
      <c r="K98" s="6">
        <f t="shared" ref="K98:K132" si="31">E98*EXP(-G98*F98)*NORMSDIST(-I98)-D98*NORMSDIST(-H98)</f>
        <v>116907.05636748089</v>
      </c>
      <c r="L98" s="2">
        <f t="shared" si="24"/>
        <v>0.8</v>
      </c>
      <c r="M98" s="6">
        <f t="shared" ref="M98:M132" si="32">D98*SQRT(F98)*EXP(-H98^2/2)/SQRT(2*PI())</f>
        <v>12352602.463947866</v>
      </c>
    </row>
    <row r="99" spans="1:13" hidden="1" x14ac:dyDescent="0.25">
      <c r="A99">
        <f t="shared" si="27"/>
        <v>67</v>
      </c>
      <c r="B99" s="2">
        <f t="shared" si="25"/>
        <v>0.21230471342320784</v>
      </c>
      <c r="C99" s="6">
        <f t="shared" si="26"/>
        <v>9395387.1886396594</v>
      </c>
      <c r="D99" s="6">
        <f t="shared" si="20"/>
        <v>12395387.188639659</v>
      </c>
      <c r="E99" s="6">
        <f t="shared" si="21"/>
        <v>10000000</v>
      </c>
      <c r="F99">
        <f t="shared" si="22"/>
        <v>1</v>
      </c>
      <c r="G99">
        <f t="shared" si="23"/>
        <v>0.05</v>
      </c>
      <c r="H99" s="4">
        <f t="shared" si="28"/>
        <v>1.353130368752028</v>
      </c>
      <c r="I99" s="4">
        <f t="shared" si="29"/>
        <v>1.1408256553288201</v>
      </c>
      <c r="J99" s="6">
        <f t="shared" si="30"/>
        <v>3000000</v>
      </c>
      <c r="K99" s="6">
        <f t="shared" si="31"/>
        <v>116907.05636748089</v>
      </c>
      <c r="L99" s="2">
        <f t="shared" si="24"/>
        <v>0.8</v>
      </c>
      <c r="M99" s="6">
        <f t="shared" si="32"/>
        <v>12352602.463947866</v>
      </c>
    </row>
    <row r="100" spans="1:13" hidden="1" x14ac:dyDescent="0.25">
      <c r="A100">
        <f t="shared" si="27"/>
        <v>68</v>
      </c>
      <c r="B100" s="2">
        <f t="shared" si="25"/>
        <v>0.21230471342320784</v>
      </c>
      <c r="C100" s="6">
        <f t="shared" si="26"/>
        <v>9395387.1886396594</v>
      </c>
      <c r="D100" s="6">
        <f t="shared" si="20"/>
        <v>12395387.188639659</v>
      </c>
      <c r="E100" s="6">
        <f t="shared" si="21"/>
        <v>10000000</v>
      </c>
      <c r="F100">
        <f t="shared" si="22"/>
        <v>1</v>
      </c>
      <c r="G100">
        <f t="shared" si="23"/>
        <v>0.05</v>
      </c>
      <c r="H100" s="4">
        <f t="shared" si="28"/>
        <v>1.353130368752028</v>
      </c>
      <c r="I100" s="4">
        <f t="shared" si="29"/>
        <v>1.1408256553288201</v>
      </c>
      <c r="J100" s="6">
        <f t="shared" si="30"/>
        <v>3000000</v>
      </c>
      <c r="K100" s="6">
        <f t="shared" si="31"/>
        <v>116907.05636748089</v>
      </c>
      <c r="L100" s="2">
        <f t="shared" si="24"/>
        <v>0.8</v>
      </c>
      <c r="M100" s="6">
        <f t="shared" si="32"/>
        <v>12352602.463947866</v>
      </c>
    </row>
    <row r="101" spans="1:13" hidden="1" x14ac:dyDescent="0.25">
      <c r="A101">
        <f t="shared" si="27"/>
        <v>69</v>
      </c>
      <c r="B101" s="2">
        <f t="shared" si="25"/>
        <v>0.21230471342320784</v>
      </c>
      <c r="C101" s="6">
        <f t="shared" si="26"/>
        <v>9395387.1886396594</v>
      </c>
      <c r="D101" s="6">
        <f t="shared" si="20"/>
        <v>12395387.188639659</v>
      </c>
      <c r="E101" s="6">
        <f t="shared" si="21"/>
        <v>10000000</v>
      </c>
      <c r="F101">
        <f t="shared" si="22"/>
        <v>1</v>
      </c>
      <c r="G101">
        <f t="shared" si="23"/>
        <v>0.05</v>
      </c>
      <c r="H101" s="4">
        <f t="shared" si="28"/>
        <v>1.353130368752028</v>
      </c>
      <c r="I101" s="4">
        <f t="shared" si="29"/>
        <v>1.1408256553288201</v>
      </c>
      <c r="J101" s="6">
        <f t="shared" si="30"/>
        <v>3000000</v>
      </c>
      <c r="K101" s="6">
        <f t="shared" si="31"/>
        <v>116907.05636748089</v>
      </c>
      <c r="L101" s="2">
        <f t="shared" si="24"/>
        <v>0.8</v>
      </c>
      <c r="M101" s="6">
        <f t="shared" si="32"/>
        <v>12352602.463947866</v>
      </c>
    </row>
    <row r="102" spans="1:13" hidden="1" x14ac:dyDescent="0.25">
      <c r="A102">
        <f t="shared" si="27"/>
        <v>70</v>
      </c>
      <c r="B102" s="2">
        <f t="shared" si="25"/>
        <v>0.21230471342320784</v>
      </c>
      <c r="C102" s="6">
        <f t="shared" si="26"/>
        <v>9395387.1886396594</v>
      </c>
      <c r="D102" s="6">
        <f t="shared" si="20"/>
        <v>12395387.188639659</v>
      </c>
      <c r="E102" s="6">
        <f t="shared" si="21"/>
        <v>10000000</v>
      </c>
      <c r="F102">
        <f t="shared" si="22"/>
        <v>1</v>
      </c>
      <c r="G102">
        <f t="shared" si="23"/>
        <v>0.05</v>
      </c>
      <c r="H102" s="4">
        <f t="shared" si="28"/>
        <v>1.353130368752028</v>
      </c>
      <c r="I102" s="4">
        <f t="shared" si="29"/>
        <v>1.1408256553288201</v>
      </c>
      <c r="J102" s="6">
        <f t="shared" si="30"/>
        <v>3000000</v>
      </c>
      <c r="K102" s="6">
        <f t="shared" si="31"/>
        <v>116907.05636748089</v>
      </c>
      <c r="L102" s="2">
        <f t="shared" si="24"/>
        <v>0.8</v>
      </c>
      <c r="M102" s="6">
        <f t="shared" si="32"/>
        <v>12352602.463947866</v>
      </c>
    </row>
    <row r="103" spans="1:13" hidden="1" x14ac:dyDescent="0.25">
      <c r="A103">
        <f t="shared" si="27"/>
        <v>71</v>
      </c>
      <c r="B103" s="2">
        <f t="shared" si="25"/>
        <v>0.21230471342320784</v>
      </c>
      <c r="C103" s="6">
        <f t="shared" si="26"/>
        <v>9395387.1886396594</v>
      </c>
      <c r="D103" s="6">
        <f t="shared" si="20"/>
        <v>12395387.188639659</v>
      </c>
      <c r="E103" s="6">
        <f t="shared" si="21"/>
        <v>10000000</v>
      </c>
      <c r="F103">
        <f t="shared" si="22"/>
        <v>1</v>
      </c>
      <c r="G103">
        <f t="shared" si="23"/>
        <v>0.05</v>
      </c>
      <c r="H103" s="4">
        <f t="shared" si="28"/>
        <v>1.353130368752028</v>
      </c>
      <c r="I103" s="4">
        <f t="shared" si="29"/>
        <v>1.1408256553288201</v>
      </c>
      <c r="J103" s="6">
        <f t="shared" si="30"/>
        <v>3000000</v>
      </c>
      <c r="K103" s="6">
        <f t="shared" si="31"/>
        <v>116907.05636748089</v>
      </c>
      <c r="L103" s="2">
        <f t="shared" si="24"/>
        <v>0.8</v>
      </c>
      <c r="M103" s="6">
        <f t="shared" si="32"/>
        <v>12352602.463947866</v>
      </c>
    </row>
    <row r="104" spans="1:13" hidden="1" x14ac:dyDescent="0.25">
      <c r="A104">
        <f t="shared" si="27"/>
        <v>72</v>
      </c>
      <c r="B104" s="2">
        <f t="shared" si="25"/>
        <v>0.21230471342320784</v>
      </c>
      <c r="C104" s="6">
        <f t="shared" si="26"/>
        <v>9395387.1886396594</v>
      </c>
      <c r="D104" s="6">
        <f t="shared" si="20"/>
        <v>12395387.188639659</v>
      </c>
      <c r="E104" s="6">
        <f t="shared" si="21"/>
        <v>10000000</v>
      </c>
      <c r="F104">
        <f t="shared" si="22"/>
        <v>1</v>
      </c>
      <c r="G104">
        <f t="shared" si="23"/>
        <v>0.05</v>
      </c>
      <c r="H104" s="4">
        <f t="shared" si="28"/>
        <v>1.353130368752028</v>
      </c>
      <c r="I104" s="4">
        <f t="shared" si="29"/>
        <v>1.1408256553288201</v>
      </c>
      <c r="J104" s="6">
        <f t="shared" si="30"/>
        <v>3000000</v>
      </c>
      <c r="K104" s="6">
        <f t="shared" si="31"/>
        <v>116907.05636748089</v>
      </c>
      <c r="L104" s="2">
        <f t="shared" si="24"/>
        <v>0.8</v>
      </c>
      <c r="M104" s="6">
        <f t="shared" si="32"/>
        <v>12352602.463947866</v>
      </c>
    </row>
    <row r="105" spans="1:13" hidden="1" x14ac:dyDescent="0.25">
      <c r="A105">
        <f t="shared" si="27"/>
        <v>73</v>
      </c>
      <c r="B105" s="2">
        <f t="shared" si="25"/>
        <v>0.21230471342320784</v>
      </c>
      <c r="C105" s="6">
        <f t="shared" si="26"/>
        <v>9395387.1886396594</v>
      </c>
      <c r="D105" s="6">
        <f t="shared" si="20"/>
        <v>12395387.188639659</v>
      </c>
      <c r="E105" s="6">
        <f t="shared" si="21"/>
        <v>10000000</v>
      </c>
      <c r="F105">
        <f t="shared" si="22"/>
        <v>1</v>
      </c>
      <c r="G105">
        <f t="shared" si="23"/>
        <v>0.05</v>
      </c>
      <c r="H105" s="4">
        <f t="shared" si="28"/>
        <v>1.353130368752028</v>
      </c>
      <c r="I105" s="4">
        <f t="shared" si="29"/>
        <v>1.1408256553288201</v>
      </c>
      <c r="J105" s="6">
        <f t="shared" si="30"/>
        <v>3000000</v>
      </c>
      <c r="K105" s="6">
        <f t="shared" si="31"/>
        <v>116907.05636748089</v>
      </c>
      <c r="L105" s="2">
        <f t="shared" si="24"/>
        <v>0.8</v>
      </c>
      <c r="M105" s="6">
        <f t="shared" si="32"/>
        <v>12352602.463947866</v>
      </c>
    </row>
    <row r="106" spans="1:13" hidden="1" x14ac:dyDescent="0.25">
      <c r="A106">
        <f t="shared" si="27"/>
        <v>74</v>
      </c>
      <c r="B106" s="2">
        <f t="shared" si="25"/>
        <v>0.21230471342320784</v>
      </c>
      <c r="C106" s="6">
        <f t="shared" si="26"/>
        <v>9395387.1886396594</v>
      </c>
      <c r="D106" s="6">
        <f t="shared" si="20"/>
        <v>12395387.188639659</v>
      </c>
      <c r="E106" s="6">
        <f t="shared" si="21"/>
        <v>10000000</v>
      </c>
      <c r="F106">
        <f t="shared" si="22"/>
        <v>1</v>
      </c>
      <c r="G106">
        <f t="shared" si="23"/>
        <v>0.05</v>
      </c>
      <c r="H106" s="4">
        <f t="shared" si="28"/>
        <v>1.353130368752028</v>
      </c>
      <c r="I106" s="4">
        <f t="shared" si="29"/>
        <v>1.1408256553288201</v>
      </c>
      <c r="J106" s="6">
        <f t="shared" si="30"/>
        <v>3000000</v>
      </c>
      <c r="K106" s="6">
        <f t="shared" si="31"/>
        <v>116907.05636748089</v>
      </c>
      <c r="L106" s="2">
        <f t="shared" si="24"/>
        <v>0.8</v>
      </c>
      <c r="M106" s="6">
        <f t="shared" si="32"/>
        <v>12352602.463947866</v>
      </c>
    </row>
    <row r="107" spans="1:13" hidden="1" x14ac:dyDescent="0.25">
      <c r="A107">
        <f t="shared" si="27"/>
        <v>75</v>
      </c>
      <c r="B107" s="2">
        <f t="shared" si="25"/>
        <v>0.21230471342320784</v>
      </c>
      <c r="C107" s="6">
        <f t="shared" si="26"/>
        <v>9395387.1886396594</v>
      </c>
      <c r="D107" s="6">
        <f t="shared" si="20"/>
        <v>12395387.188639659</v>
      </c>
      <c r="E107" s="6">
        <f t="shared" si="21"/>
        <v>10000000</v>
      </c>
      <c r="F107">
        <f t="shared" si="22"/>
        <v>1</v>
      </c>
      <c r="G107">
        <f t="shared" si="23"/>
        <v>0.05</v>
      </c>
      <c r="H107" s="4">
        <f t="shared" si="28"/>
        <v>1.353130368752028</v>
      </c>
      <c r="I107" s="4">
        <f t="shared" si="29"/>
        <v>1.1408256553288201</v>
      </c>
      <c r="J107" s="6">
        <f t="shared" si="30"/>
        <v>3000000</v>
      </c>
      <c r="K107" s="6">
        <f t="shared" si="31"/>
        <v>116907.05636748089</v>
      </c>
      <c r="L107" s="2">
        <f t="shared" si="24"/>
        <v>0.8</v>
      </c>
      <c r="M107" s="6">
        <f t="shared" si="32"/>
        <v>12352602.463947866</v>
      </c>
    </row>
    <row r="108" spans="1:13" hidden="1" x14ac:dyDescent="0.25">
      <c r="A108">
        <f t="shared" si="27"/>
        <v>76</v>
      </c>
      <c r="B108" s="2">
        <f t="shared" si="25"/>
        <v>0.21230471342320784</v>
      </c>
      <c r="C108" s="6">
        <f t="shared" si="26"/>
        <v>9395387.1886396594</v>
      </c>
      <c r="D108" s="6">
        <f t="shared" si="20"/>
        <v>12395387.188639659</v>
      </c>
      <c r="E108" s="6">
        <f t="shared" si="21"/>
        <v>10000000</v>
      </c>
      <c r="F108">
        <f t="shared" si="22"/>
        <v>1</v>
      </c>
      <c r="G108">
        <f t="shared" si="23"/>
        <v>0.05</v>
      </c>
      <c r="H108" s="4">
        <f t="shared" si="28"/>
        <v>1.353130368752028</v>
      </c>
      <c r="I108" s="4">
        <f t="shared" si="29"/>
        <v>1.1408256553288201</v>
      </c>
      <c r="J108" s="6">
        <f t="shared" si="30"/>
        <v>3000000</v>
      </c>
      <c r="K108" s="6">
        <f t="shared" si="31"/>
        <v>116907.05636748089</v>
      </c>
      <c r="L108" s="2">
        <f t="shared" si="24"/>
        <v>0.8</v>
      </c>
      <c r="M108" s="6">
        <f t="shared" si="32"/>
        <v>12352602.463947866</v>
      </c>
    </row>
    <row r="109" spans="1:13" hidden="1" x14ac:dyDescent="0.25">
      <c r="A109">
        <f t="shared" si="27"/>
        <v>77</v>
      </c>
      <c r="B109" s="2">
        <f t="shared" si="25"/>
        <v>0.21230471342320784</v>
      </c>
      <c r="C109" s="6">
        <f t="shared" si="26"/>
        <v>9395387.1886396594</v>
      </c>
      <c r="D109" s="6">
        <f t="shared" si="20"/>
        <v>12395387.188639659</v>
      </c>
      <c r="E109" s="6">
        <f t="shared" si="21"/>
        <v>10000000</v>
      </c>
      <c r="F109">
        <f t="shared" si="22"/>
        <v>1</v>
      </c>
      <c r="G109">
        <f t="shared" si="23"/>
        <v>0.05</v>
      </c>
      <c r="H109" s="4">
        <f t="shared" si="28"/>
        <v>1.353130368752028</v>
      </c>
      <c r="I109" s="4">
        <f t="shared" si="29"/>
        <v>1.1408256553288201</v>
      </c>
      <c r="J109" s="6">
        <f t="shared" si="30"/>
        <v>3000000</v>
      </c>
      <c r="K109" s="6">
        <f t="shared" si="31"/>
        <v>116907.05636748089</v>
      </c>
      <c r="L109" s="2">
        <f t="shared" si="24"/>
        <v>0.8</v>
      </c>
      <c r="M109" s="6">
        <f t="shared" si="32"/>
        <v>12352602.463947866</v>
      </c>
    </row>
    <row r="110" spans="1:13" hidden="1" x14ac:dyDescent="0.25">
      <c r="A110">
        <f t="shared" si="27"/>
        <v>78</v>
      </c>
      <c r="B110" s="2">
        <f t="shared" si="25"/>
        <v>0.21230471342320784</v>
      </c>
      <c r="C110" s="6">
        <f t="shared" si="26"/>
        <v>9395387.1886396594</v>
      </c>
      <c r="D110" s="6">
        <f t="shared" si="20"/>
        <v>12395387.188639659</v>
      </c>
      <c r="E110" s="6">
        <f t="shared" si="21"/>
        <v>10000000</v>
      </c>
      <c r="F110">
        <f t="shared" si="22"/>
        <v>1</v>
      </c>
      <c r="G110">
        <f t="shared" si="23"/>
        <v>0.05</v>
      </c>
      <c r="H110" s="4">
        <f t="shared" si="28"/>
        <v>1.353130368752028</v>
      </c>
      <c r="I110" s="4">
        <f t="shared" si="29"/>
        <v>1.1408256553288201</v>
      </c>
      <c r="J110" s="6">
        <f t="shared" si="30"/>
        <v>3000000</v>
      </c>
      <c r="K110" s="6">
        <f t="shared" si="31"/>
        <v>116907.05636748089</v>
      </c>
      <c r="L110" s="2">
        <f t="shared" si="24"/>
        <v>0.8</v>
      </c>
      <c r="M110" s="6">
        <f t="shared" si="32"/>
        <v>12352602.463947866</v>
      </c>
    </row>
    <row r="111" spans="1:13" hidden="1" x14ac:dyDescent="0.25">
      <c r="A111">
        <f t="shared" si="27"/>
        <v>79</v>
      </c>
      <c r="B111" s="2">
        <f t="shared" si="25"/>
        <v>0.21230471342320784</v>
      </c>
      <c r="C111" s="6">
        <f t="shared" si="26"/>
        <v>9395387.1886396594</v>
      </c>
      <c r="D111" s="6">
        <f t="shared" si="20"/>
        <v>12395387.188639659</v>
      </c>
      <c r="E111" s="6">
        <f t="shared" si="21"/>
        <v>10000000</v>
      </c>
      <c r="F111">
        <f t="shared" si="22"/>
        <v>1</v>
      </c>
      <c r="G111">
        <f t="shared" si="23"/>
        <v>0.05</v>
      </c>
      <c r="H111" s="4">
        <f t="shared" si="28"/>
        <v>1.353130368752028</v>
      </c>
      <c r="I111" s="4">
        <f t="shared" si="29"/>
        <v>1.1408256553288201</v>
      </c>
      <c r="J111" s="6">
        <f t="shared" si="30"/>
        <v>3000000</v>
      </c>
      <c r="K111" s="6">
        <f t="shared" si="31"/>
        <v>116907.05636748089</v>
      </c>
      <c r="L111" s="2">
        <f t="shared" si="24"/>
        <v>0.8</v>
      </c>
      <c r="M111" s="6">
        <f t="shared" si="32"/>
        <v>12352602.463947866</v>
      </c>
    </row>
    <row r="112" spans="1:13" hidden="1" x14ac:dyDescent="0.25">
      <c r="A112">
        <f t="shared" si="27"/>
        <v>80</v>
      </c>
      <c r="B112" s="2">
        <f t="shared" si="25"/>
        <v>0.21230471342320784</v>
      </c>
      <c r="C112" s="6">
        <f t="shared" si="26"/>
        <v>9395387.1886396594</v>
      </c>
      <c r="D112" s="6">
        <f t="shared" si="20"/>
        <v>12395387.188639659</v>
      </c>
      <c r="E112" s="6">
        <f t="shared" si="21"/>
        <v>10000000</v>
      </c>
      <c r="F112">
        <f t="shared" si="22"/>
        <v>1</v>
      </c>
      <c r="G112">
        <f t="shared" si="23"/>
        <v>0.05</v>
      </c>
      <c r="H112" s="4">
        <f t="shared" si="28"/>
        <v>1.353130368752028</v>
      </c>
      <c r="I112" s="4">
        <f t="shared" si="29"/>
        <v>1.1408256553288201</v>
      </c>
      <c r="J112" s="6">
        <f t="shared" si="30"/>
        <v>3000000</v>
      </c>
      <c r="K112" s="6">
        <f t="shared" si="31"/>
        <v>116907.05636748089</v>
      </c>
      <c r="L112" s="2">
        <f t="shared" si="24"/>
        <v>0.8</v>
      </c>
      <c r="M112" s="6">
        <f t="shared" si="32"/>
        <v>12352602.463947866</v>
      </c>
    </row>
    <row r="113" spans="1:13" hidden="1" x14ac:dyDescent="0.25">
      <c r="A113">
        <f t="shared" si="27"/>
        <v>81</v>
      </c>
      <c r="B113" s="2">
        <f t="shared" si="25"/>
        <v>0.21230471342320784</v>
      </c>
      <c r="C113" s="6">
        <f t="shared" si="26"/>
        <v>9395387.1886396594</v>
      </c>
      <c r="D113" s="6">
        <f t="shared" si="20"/>
        <v>12395387.188639659</v>
      </c>
      <c r="E113" s="6">
        <f t="shared" si="21"/>
        <v>10000000</v>
      </c>
      <c r="F113">
        <f t="shared" si="22"/>
        <v>1</v>
      </c>
      <c r="G113">
        <f t="shared" si="23"/>
        <v>0.05</v>
      </c>
      <c r="H113" s="4">
        <f t="shared" si="28"/>
        <v>1.353130368752028</v>
      </c>
      <c r="I113" s="4">
        <f t="shared" si="29"/>
        <v>1.1408256553288201</v>
      </c>
      <c r="J113" s="6">
        <f t="shared" si="30"/>
        <v>3000000</v>
      </c>
      <c r="K113" s="6">
        <f t="shared" si="31"/>
        <v>116907.05636748089</v>
      </c>
      <c r="L113" s="2">
        <f t="shared" si="24"/>
        <v>0.8</v>
      </c>
      <c r="M113" s="6">
        <f t="shared" si="32"/>
        <v>12352602.463947866</v>
      </c>
    </row>
    <row r="114" spans="1:13" hidden="1" x14ac:dyDescent="0.25">
      <c r="A114">
        <f t="shared" si="27"/>
        <v>82</v>
      </c>
      <c r="B114" s="2">
        <f t="shared" si="25"/>
        <v>0.21230471342320784</v>
      </c>
      <c r="C114" s="6">
        <f t="shared" si="26"/>
        <v>9395387.1886396594</v>
      </c>
      <c r="D114" s="6">
        <f t="shared" si="20"/>
        <v>12395387.188639659</v>
      </c>
      <c r="E114" s="6">
        <f t="shared" si="21"/>
        <v>10000000</v>
      </c>
      <c r="F114">
        <f t="shared" si="22"/>
        <v>1</v>
      </c>
      <c r="G114">
        <f t="shared" si="23"/>
        <v>0.05</v>
      </c>
      <c r="H114" s="4">
        <f t="shared" si="28"/>
        <v>1.353130368752028</v>
      </c>
      <c r="I114" s="4">
        <f t="shared" si="29"/>
        <v>1.1408256553288201</v>
      </c>
      <c r="J114" s="6">
        <f t="shared" si="30"/>
        <v>3000000</v>
      </c>
      <c r="K114" s="6">
        <f t="shared" si="31"/>
        <v>116907.05636748089</v>
      </c>
      <c r="L114" s="2">
        <f t="shared" si="24"/>
        <v>0.8</v>
      </c>
      <c r="M114" s="6">
        <f t="shared" si="32"/>
        <v>12352602.463947866</v>
      </c>
    </row>
    <row r="115" spans="1:13" hidden="1" x14ac:dyDescent="0.25">
      <c r="A115">
        <f t="shared" si="27"/>
        <v>83</v>
      </c>
      <c r="B115" s="2">
        <f t="shared" si="25"/>
        <v>0.21230471342320784</v>
      </c>
      <c r="C115" s="6">
        <f t="shared" si="26"/>
        <v>9395387.1886396594</v>
      </c>
      <c r="D115" s="6">
        <f t="shared" si="20"/>
        <v>12395387.188639659</v>
      </c>
      <c r="E115" s="6">
        <f t="shared" si="21"/>
        <v>10000000</v>
      </c>
      <c r="F115">
        <f t="shared" si="22"/>
        <v>1</v>
      </c>
      <c r="G115">
        <f t="shared" si="23"/>
        <v>0.05</v>
      </c>
      <c r="H115" s="4">
        <f t="shared" si="28"/>
        <v>1.353130368752028</v>
      </c>
      <c r="I115" s="4">
        <f t="shared" si="29"/>
        <v>1.1408256553288201</v>
      </c>
      <c r="J115" s="6">
        <f t="shared" si="30"/>
        <v>3000000</v>
      </c>
      <c r="K115" s="6">
        <f t="shared" si="31"/>
        <v>116907.05636748089</v>
      </c>
      <c r="L115" s="2">
        <f t="shared" si="24"/>
        <v>0.8</v>
      </c>
      <c r="M115" s="6">
        <f t="shared" si="32"/>
        <v>12352602.463947866</v>
      </c>
    </row>
    <row r="116" spans="1:13" hidden="1" x14ac:dyDescent="0.25">
      <c r="A116">
        <f t="shared" si="27"/>
        <v>84</v>
      </c>
      <c r="B116" s="2">
        <f t="shared" si="25"/>
        <v>0.21230471342320784</v>
      </c>
      <c r="C116" s="6">
        <f t="shared" si="26"/>
        <v>9395387.1886396594</v>
      </c>
      <c r="D116" s="6">
        <f t="shared" si="20"/>
        <v>12395387.188639659</v>
      </c>
      <c r="E116" s="6">
        <f t="shared" si="21"/>
        <v>10000000</v>
      </c>
      <c r="F116">
        <f t="shared" si="22"/>
        <v>1</v>
      </c>
      <c r="G116">
        <f t="shared" si="23"/>
        <v>0.05</v>
      </c>
      <c r="H116" s="4">
        <f t="shared" si="28"/>
        <v>1.353130368752028</v>
      </c>
      <c r="I116" s="4">
        <f t="shared" si="29"/>
        <v>1.1408256553288201</v>
      </c>
      <c r="J116" s="6">
        <f t="shared" si="30"/>
        <v>3000000</v>
      </c>
      <c r="K116" s="6">
        <f t="shared" si="31"/>
        <v>116907.05636748089</v>
      </c>
      <c r="L116" s="2">
        <f t="shared" si="24"/>
        <v>0.8</v>
      </c>
      <c r="M116" s="6">
        <f t="shared" si="32"/>
        <v>12352602.463947866</v>
      </c>
    </row>
    <row r="117" spans="1:13" hidden="1" x14ac:dyDescent="0.25">
      <c r="A117">
        <f t="shared" si="27"/>
        <v>85</v>
      </c>
      <c r="B117" s="2">
        <f t="shared" si="25"/>
        <v>0.21230471342320784</v>
      </c>
      <c r="C117" s="6">
        <f t="shared" si="26"/>
        <v>9395387.1886396594</v>
      </c>
      <c r="D117" s="6">
        <f t="shared" si="20"/>
        <v>12395387.188639659</v>
      </c>
      <c r="E117" s="6">
        <f t="shared" si="21"/>
        <v>10000000</v>
      </c>
      <c r="F117">
        <f t="shared" si="22"/>
        <v>1</v>
      </c>
      <c r="G117">
        <f t="shared" si="23"/>
        <v>0.05</v>
      </c>
      <c r="H117" s="4">
        <f t="shared" si="28"/>
        <v>1.353130368752028</v>
      </c>
      <c r="I117" s="4">
        <f t="shared" si="29"/>
        <v>1.1408256553288201</v>
      </c>
      <c r="J117" s="6">
        <f t="shared" si="30"/>
        <v>3000000</v>
      </c>
      <c r="K117" s="6">
        <f t="shared" si="31"/>
        <v>116907.05636748089</v>
      </c>
      <c r="L117" s="2">
        <f t="shared" si="24"/>
        <v>0.8</v>
      </c>
      <c r="M117" s="6">
        <f t="shared" si="32"/>
        <v>12352602.463947866</v>
      </c>
    </row>
    <row r="118" spans="1:13" hidden="1" x14ac:dyDescent="0.25">
      <c r="A118">
        <f t="shared" si="27"/>
        <v>86</v>
      </c>
      <c r="B118" s="2">
        <f t="shared" si="25"/>
        <v>0.21230471342320784</v>
      </c>
      <c r="C118" s="6">
        <f t="shared" si="26"/>
        <v>9395387.1886396594</v>
      </c>
      <c r="D118" s="6">
        <f t="shared" si="20"/>
        <v>12395387.188639659</v>
      </c>
      <c r="E118" s="6">
        <f t="shared" si="21"/>
        <v>10000000</v>
      </c>
      <c r="F118">
        <f t="shared" si="22"/>
        <v>1</v>
      </c>
      <c r="G118">
        <f t="shared" si="23"/>
        <v>0.05</v>
      </c>
      <c r="H118" s="4">
        <f t="shared" si="28"/>
        <v>1.353130368752028</v>
      </c>
      <c r="I118" s="4">
        <f t="shared" si="29"/>
        <v>1.1408256553288201</v>
      </c>
      <c r="J118" s="6">
        <f t="shared" si="30"/>
        <v>3000000</v>
      </c>
      <c r="K118" s="6">
        <f t="shared" si="31"/>
        <v>116907.05636748089</v>
      </c>
      <c r="L118" s="2">
        <f t="shared" si="24"/>
        <v>0.8</v>
      </c>
      <c r="M118" s="6">
        <f t="shared" si="32"/>
        <v>12352602.463947866</v>
      </c>
    </row>
    <row r="119" spans="1:13" hidden="1" x14ac:dyDescent="0.25">
      <c r="A119">
        <f t="shared" si="27"/>
        <v>87</v>
      </c>
      <c r="B119" s="2">
        <f t="shared" si="25"/>
        <v>0.21230471342320784</v>
      </c>
      <c r="C119" s="6">
        <f t="shared" si="26"/>
        <v>9395387.1886396594</v>
      </c>
      <c r="D119" s="6">
        <f t="shared" si="20"/>
        <v>12395387.188639659</v>
      </c>
      <c r="E119" s="6">
        <f t="shared" si="21"/>
        <v>10000000</v>
      </c>
      <c r="F119">
        <f t="shared" si="22"/>
        <v>1</v>
      </c>
      <c r="G119">
        <f t="shared" si="23"/>
        <v>0.05</v>
      </c>
      <c r="H119" s="4">
        <f t="shared" si="28"/>
        <v>1.353130368752028</v>
      </c>
      <c r="I119" s="4">
        <f t="shared" si="29"/>
        <v>1.1408256553288201</v>
      </c>
      <c r="J119" s="6">
        <f t="shared" si="30"/>
        <v>3000000</v>
      </c>
      <c r="K119" s="6">
        <f t="shared" si="31"/>
        <v>116907.05636748089</v>
      </c>
      <c r="L119" s="2">
        <f t="shared" si="24"/>
        <v>0.8</v>
      </c>
      <c r="M119" s="6">
        <f t="shared" si="32"/>
        <v>12352602.463947866</v>
      </c>
    </row>
    <row r="120" spans="1:13" hidden="1" x14ac:dyDescent="0.25">
      <c r="A120">
        <f t="shared" si="27"/>
        <v>88</v>
      </c>
      <c r="B120" s="2">
        <f t="shared" si="25"/>
        <v>0.21230471342320784</v>
      </c>
      <c r="C120" s="6">
        <f t="shared" si="26"/>
        <v>9395387.1886396594</v>
      </c>
      <c r="D120" s="6">
        <f t="shared" si="20"/>
        <v>12395387.188639659</v>
      </c>
      <c r="E120" s="6">
        <f t="shared" si="21"/>
        <v>10000000</v>
      </c>
      <c r="F120">
        <f t="shared" si="22"/>
        <v>1</v>
      </c>
      <c r="G120">
        <f t="shared" si="23"/>
        <v>0.05</v>
      </c>
      <c r="H120" s="4">
        <f t="shared" si="28"/>
        <v>1.353130368752028</v>
      </c>
      <c r="I120" s="4">
        <f t="shared" si="29"/>
        <v>1.1408256553288201</v>
      </c>
      <c r="J120" s="6">
        <f t="shared" si="30"/>
        <v>3000000</v>
      </c>
      <c r="K120" s="6">
        <f t="shared" si="31"/>
        <v>116907.05636748089</v>
      </c>
      <c r="L120" s="2">
        <f t="shared" si="24"/>
        <v>0.8</v>
      </c>
      <c r="M120" s="6">
        <f t="shared" si="32"/>
        <v>12352602.463947866</v>
      </c>
    </row>
    <row r="121" spans="1:13" hidden="1" x14ac:dyDescent="0.25">
      <c r="A121">
        <f t="shared" si="27"/>
        <v>89</v>
      </c>
      <c r="B121" s="2">
        <f t="shared" si="25"/>
        <v>0.21230471342320784</v>
      </c>
      <c r="C121" s="6">
        <f t="shared" si="26"/>
        <v>9395387.1886396594</v>
      </c>
      <c r="D121" s="6">
        <f t="shared" si="20"/>
        <v>12395387.188639659</v>
      </c>
      <c r="E121" s="6">
        <f t="shared" si="21"/>
        <v>10000000</v>
      </c>
      <c r="F121">
        <f t="shared" si="22"/>
        <v>1</v>
      </c>
      <c r="G121">
        <f t="shared" si="23"/>
        <v>0.05</v>
      </c>
      <c r="H121" s="4">
        <f t="shared" si="28"/>
        <v>1.353130368752028</v>
      </c>
      <c r="I121" s="4">
        <f t="shared" si="29"/>
        <v>1.1408256553288201</v>
      </c>
      <c r="J121" s="6">
        <f t="shared" si="30"/>
        <v>3000000</v>
      </c>
      <c r="K121" s="6">
        <f t="shared" si="31"/>
        <v>116907.05636748089</v>
      </c>
      <c r="L121" s="2">
        <f t="shared" si="24"/>
        <v>0.8</v>
      </c>
      <c r="M121" s="6">
        <f t="shared" si="32"/>
        <v>12352602.463947866</v>
      </c>
    </row>
    <row r="122" spans="1:13" hidden="1" x14ac:dyDescent="0.25">
      <c r="A122">
        <f t="shared" si="27"/>
        <v>90</v>
      </c>
      <c r="B122" s="2">
        <f t="shared" si="25"/>
        <v>0.21230471342320784</v>
      </c>
      <c r="C122" s="6">
        <f t="shared" si="26"/>
        <v>9395387.1886396594</v>
      </c>
      <c r="D122" s="6">
        <f t="shared" si="20"/>
        <v>12395387.188639659</v>
      </c>
      <c r="E122" s="6">
        <f t="shared" si="21"/>
        <v>10000000</v>
      </c>
      <c r="F122">
        <f t="shared" si="22"/>
        <v>1</v>
      </c>
      <c r="G122">
        <f t="shared" si="23"/>
        <v>0.05</v>
      </c>
      <c r="H122" s="4">
        <f t="shared" si="28"/>
        <v>1.353130368752028</v>
      </c>
      <c r="I122" s="4">
        <f t="shared" si="29"/>
        <v>1.1408256553288201</v>
      </c>
      <c r="J122" s="6">
        <f t="shared" si="30"/>
        <v>3000000</v>
      </c>
      <c r="K122" s="6">
        <f t="shared" si="31"/>
        <v>116907.05636748089</v>
      </c>
      <c r="L122" s="2">
        <f t="shared" si="24"/>
        <v>0.8</v>
      </c>
      <c r="M122" s="6">
        <f t="shared" si="32"/>
        <v>12352602.463947866</v>
      </c>
    </row>
    <row r="123" spans="1:13" hidden="1" x14ac:dyDescent="0.25">
      <c r="A123">
        <f t="shared" si="27"/>
        <v>91</v>
      </c>
      <c r="B123" s="2">
        <f t="shared" si="25"/>
        <v>0.21230471342320784</v>
      </c>
      <c r="C123" s="6">
        <f t="shared" si="26"/>
        <v>9395387.1886396594</v>
      </c>
      <c r="D123" s="6">
        <f t="shared" si="20"/>
        <v>12395387.188639659</v>
      </c>
      <c r="E123" s="6">
        <f t="shared" si="21"/>
        <v>10000000</v>
      </c>
      <c r="F123">
        <f t="shared" si="22"/>
        <v>1</v>
      </c>
      <c r="G123">
        <f t="shared" si="23"/>
        <v>0.05</v>
      </c>
      <c r="H123" s="4">
        <f t="shared" si="28"/>
        <v>1.353130368752028</v>
      </c>
      <c r="I123" s="4">
        <f t="shared" si="29"/>
        <v>1.1408256553288201</v>
      </c>
      <c r="J123" s="6">
        <f t="shared" si="30"/>
        <v>3000000</v>
      </c>
      <c r="K123" s="6">
        <f t="shared" si="31"/>
        <v>116907.05636748089</v>
      </c>
      <c r="L123" s="2">
        <f t="shared" si="24"/>
        <v>0.8</v>
      </c>
      <c r="M123" s="6">
        <f t="shared" si="32"/>
        <v>12352602.463947866</v>
      </c>
    </row>
    <row r="124" spans="1:13" hidden="1" x14ac:dyDescent="0.25">
      <c r="A124">
        <f t="shared" si="27"/>
        <v>92</v>
      </c>
      <c r="B124" s="2">
        <f t="shared" si="25"/>
        <v>0.21230471342320784</v>
      </c>
      <c r="C124" s="6">
        <f t="shared" si="26"/>
        <v>9395387.1886396594</v>
      </c>
      <c r="D124" s="6">
        <f t="shared" si="20"/>
        <v>12395387.188639659</v>
      </c>
      <c r="E124" s="6">
        <f t="shared" si="21"/>
        <v>10000000</v>
      </c>
      <c r="F124">
        <f t="shared" si="22"/>
        <v>1</v>
      </c>
      <c r="G124">
        <f t="shared" si="23"/>
        <v>0.05</v>
      </c>
      <c r="H124" s="4">
        <f t="shared" si="28"/>
        <v>1.353130368752028</v>
      </c>
      <c r="I124" s="4">
        <f t="shared" si="29"/>
        <v>1.1408256553288201</v>
      </c>
      <c r="J124" s="6">
        <f t="shared" si="30"/>
        <v>3000000</v>
      </c>
      <c r="K124" s="6">
        <f t="shared" si="31"/>
        <v>116907.05636748089</v>
      </c>
      <c r="L124" s="2">
        <f t="shared" si="24"/>
        <v>0.8</v>
      </c>
      <c r="M124" s="6">
        <f t="shared" si="32"/>
        <v>12352602.463947866</v>
      </c>
    </row>
    <row r="125" spans="1:13" hidden="1" x14ac:dyDescent="0.25">
      <c r="A125">
        <f t="shared" si="27"/>
        <v>93</v>
      </c>
      <c r="B125" s="2">
        <f t="shared" si="25"/>
        <v>0.21230471342320784</v>
      </c>
      <c r="C125" s="6">
        <f t="shared" si="26"/>
        <v>9395387.1886396594</v>
      </c>
      <c r="D125" s="6">
        <f t="shared" si="20"/>
        <v>12395387.188639659</v>
      </c>
      <c r="E125" s="6">
        <f t="shared" si="21"/>
        <v>10000000</v>
      </c>
      <c r="F125">
        <f t="shared" si="22"/>
        <v>1</v>
      </c>
      <c r="G125">
        <f t="shared" si="23"/>
        <v>0.05</v>
      </c>
      <c r="H125" s="4">
        <f t="shared" si="28"/>
        <v>1.353130368752028</v>
      </c>
      <c r="I125" s="4">
        <f t="shared" si="29"/>
        <v>1.1408256553288201</v>
      </c>
      <c r="J125" s="6">
        <f t="shared" si="30"/>
        <v>3000000</v>
      </c>
      <c r="K125" s="6">
        <f t="shared" si="31"/>
        <v>116907.05636748089</v>
      </c>
      <c r="L125" s="2">
        <f t="shared" si="24"/>
        <v>0.8</v>
      </c>
      <c r="M125" s="6">
        <f t="shared" si="32"/>
        <v>12352602.463947866</v>
      </c>
    </row>
    <row r="126" spans="1:13" hidden="1" x14ac:dyDescent="0.25">
      <c r="A126">
        <f t="shared" si="27"/>
        <v>94</v>
      </c>
      <c r="B126" s="2">
        <f t="shared" si="25"/>
        <v>0.21230471342320784</v>
      </c>
      <c r="C126" s="6">
        <f t="shared" si="26"/>
        <v>9395387.1886396594</v>
      </c>
      <c r="D126" s="6">
        <f t="shared" si="20"/>
        <v>12395387.188639659</v>
      </c>
      <c r="E126" s="6">
        <f t="shared" si="21"/>
        <v>10000000</v>
      </c>
      <c r="F126">
        <f t="shared" si="22"/>
        <v>1</v>
      </c>
      <c r="G126">
        <f t="shared" si="23"/>
        <v>0.05</v>
      </c>
      <c r="H126" s="4">
        <f t="shared" si="28"/>
        <v>1.353130368752028</v>
      </c>
      <c r="I126" s="4">
        <f t="shared" si="29"/>
        <v>1.1408256553288201</v>
      </c>
      <c r="J126" s="6">
        <f t="shared" si="30"/>
        <v>3000000</v>
      </c>
      <c r="K126" s="6">
        <f t="shared" si="31"/>
        <v>116907.05636748089</v>
      </c>
      <c r="L126" s="2">
        <f t="shared" si="24"/>
        <v>0.8</v>
      </c>
      <c r="M126" s="6">
        <f t="shared" si="32"/>
        <v>12352602.463947866</v>
      </c>
    </row>
    <row r="127" spans="1:13" hidden="1" x14ac:dyDescent="0.25">
      <c r="A127">
        <f t="shared" si="27"/>
        <v>95</v>
      </c>
      <c r="B127" s="2">
        <f t="shared" si="25"/>
        <v>0.21230471342320784</v>
      </c>
      <c r="C127" s="6">
        <f t="shared" si="26"/>
        <v>9395387.1886396594</v>
      </c>
      <c r="D127" s="6">
        <f t="shared" si="20"/>
        <v>12395387.188639659</v>
      </c>
      <c r="E127" s="6">
        <f t="shared" si="21"/>
        <v>10000000</v>
      </c>
      <c r="F127">
        <f t="shared" si="22"/>
        <v>1</v>
      </c>
      <c r="G127">
        <f t="shared" si="23"/>
        <v>0.05</v>
      </c>
      <c r="H127" s="4">
        <f t="shared" si="28"/>
        <v>1.353130368752028</v>
      </c>
      <c r="I127" s="4">
        <f t="shared" si="29"/>
        <v>1.1408256553288201</v>
      </c>
      <c r="J127" s="6">
        <f t="shared" si="30"/>
        <v>3000000</v>
      </c>
      <c r="K127" s="6">
        <f t="shared" si="31"/>
        <v>116907.05636748089</v>
      </c>
      <c r="L127" s="2">
        <f t="shared" si="24"/>
        <v>0.8</v>
      </c>
      <c r="M127" s="6">
        <f t="shared" si="32"/>
        <v>12352602.463947866</v>
      </c>
    </row>
    <row r="128" spans="1:13" hidden="1" x14ac:dyDescent="0.25">
      <c r="A128">
        <f t="shared" si="27"/>
        <v>96</v>
      </c>
      <c r="B128" s="2">
        <f t="shared" si="25"/>
        <v>0.21230471342320784</v>
      </c>
      <c r="C128" s="6">
        <f t="shared" si="26"/>
        <v>9395387.1886396594</v>
      </c>
      <c r="D128" s="6">
        <f t="shared" ref="D128:D132" si="33">Market_Value_of_Equity+C128</f>
        <v>12395387.188639659</v>
      </c>
      <c r="E128" s="6">
        <f t="shared" si="21"/>
        <v>10000000</v>
      </c>
      <c r="F128">
        <f t="shared" si="22"/>
        <v>1</v>
      </c>
      <c r="G128">
        <f t="shared" si="23"/>
        <v>0.05</v>
      </c>
      <c r="H128" s="4">
        <f t="shared" si="28"/>
        <v>1.353130368752028</v>
      </c>
      <c r="I128" s="4">
        <f t="shared" si="29"/>
        <v>1.1408256553288201</v>
      </c>
      <c r="J128" s="6">
        <f t="shared" si="30"/>
        <v>3000000</v>
      </c>
      <c r="K128" s="6">
        <f t="shared" si="31"/>
        <v>116907.05636748089</v>
      </c>
      <c r="L128" s="2">
        <f t="shared" si="24"/>
        <v>0.8</v>
      </c>
      <c r="M128" s="6">
        <f t="shared" si="32"/>
        <v>12352602.463947866</v>
      </c>
    </row>
    <row r="129" spans="1:13" hidden="1" x14ac:dyDescent="0.25">
      <c r="A129">
        <f t="shared" si="27"/>
        <v>97</v>
      </c>
      <c r="B129" s="2">
        <f t="shared" si="25"/>
        <v>0.21230471342320784</v>
      </c>
      <c r="C129" s="6">
        <f t="shared" si="26"/>
        <v>9395387.1886396594</v>
      </c>
      <c r="D129" s="6">
        <f t="shared" si="33"/>
        <v>12395387.188639659</v>
      </c>
      <c r="E129" s="6">
        <f t="shared" si="21"/>
        <v>10000000</v>
      </c>
      <c r="F129">
        <f t="shared" si="22"/>
        <v>1</v>
      </c>
      <c r="G129">
        <f t="shared" si="23"/>
        <v>0.05</v>
      </c>
      <c r="H129" s="4">
        <f t="shared" si="28"/>
        <v>1.353130368752028</v>
      </c>
      <c r="I129" s="4">
        <f t="shared" si="29"/>
        <v>1.1408256553288201</v>
      </c>
      <c r="J129" s="6">
        <f t="shared" si="30"/>
        <v>3000000</v>
      </c>
      <c r="K129" s="6">
        <f t="shared" si="31"/>
        <v>116907.05636748089</v>
      </c>
      <c r="L129" s="2">
        <f t="shared" si="24"/>
        <v>0.8</v>
      </c>
      <c r="M129" s="6">
        <f t="shared" si="32"/>
        <v>12352602.463947866</v>
      </c>
    </row>
    <row r="130" spans="1:13" hidden="1" x14ac:dyDescent="0.25">
      <c r="A130">
        <f t="shared" si="27"/>
        <v>98</v>
      </c>
      <c r="B130" s="2">
        <f t="shared" si="25"/>
        <v>0.21230471342320784</v>
      </c>
      <c r="C130" s="6">
        <f t="shared" si="26"/>
        <v>9395387.1886396594</v>
      </c>
      <c r="D130" s="6">
        <f t="shared" si="33"/>
        <v>12395387.188639659</v>
      </c>
      <c r="E130" s="6">
        <f t="shared" si="21"/>
        <v>10000000</v>
      </c>
      <c r="F130">
        <f t="shared" si="22"/>
        <v>1</v>
      </c>
      <c r="G130">
        <f t="shared" si="23"/>
        <v>0.05</v>
      </c>
      <c r="H130" s="4">
        <f t="shared" si="28"/>
        <v>1.353130368752028</v>
      </c>
      <c r="I130" s="4">
        <f t="shared" si="29"/>
        <v>1.1408256553288201</v>
      </c>
      <c r="J130" s="6">
        <f t="shared" si="30"/>
        <v>3000000</v>
      </c>
      <c r="K130" s="6">
        <f t="shared" si="31"/>
        <v>116907.05636748089</v>
      </c>
      <c r="L130" s="2">
        <f t="shared" si="24"/>
        <v>0.8</v>
      </c>
      <c r="M130" s="6">
        <f t="shared" si="32"/>
        <v>12352602.463947866</v>
      </c>
    </row>
    <row r="131" spans="1:13" hidden="1" x14ac:dyDescent="0.25">
      <c r="A131">
        <f t="shared" si="27"/>
        <v>99</v>
      </c>
      <c r="B131" s="2">
        <f t="shared" si="25"/>
        <v>0.21230471342320784</v>
      </c>
      <c r="C131" s="6">
        <f t="shared" si="26"/>
        <v>9395387.1886396594</v>
      </c>
      <c r="D131" s="6">
        <f t="shared" si="33"/>
        <v>12395387.188639659</v>
      </c>
      <c r="E131" s="6">
        <f t="shared" si="21"/>
        <v>10000000</v>
      </c>
      <c r="F131">
        <f t="shared" si="22"/>
        <v>1</v>
      </c>
      <c r="G131">
        <f t="shared" si="23"/>
        <v>0.05</v>
      </c>
      <c r="H131" s="4">
        <f t="shared" si="28"/>
        <v>1.353130368752028</v>
      </c>
      <c r="I131" s="4">
        <f t="shared" si="29"/>
        <v>1.1408256553288201</v>
      </c>
      <c r="J131" s="6">
        <f t="shared" si="30"/>
        <v>3000000</v>
      </c>
      <c r="K131" s="6">
        <f t="shared" si="31"/>
        <v>116907.05636748089</v>
      </c>
      <c r="L131" s="2">
        <f t="shared" si="24"/>
        <v>0.8</v>
      </c>
      <c r="M131" s="6">
        <f t="shared" si="32"/>
        <v>12352602.463947866</v>
      </c>
    </row>
    <row r="132" spans="1:13" hidden="1" x14ac:dyDescent="0.25">
      <c r="A132">
        <f t="shared" si="27"/>
        <v>100</v>
      </c>
      <c r="B132" s="2">
        <f t="shared" si="25"/>
        <v>0.21230471342320784</v>
      </c>
      <c r="C132" s="6">
        <f t="shared" si="26"/>
        <v>9395387.1886396594</v>
      </c>
      <c r="D132" s="6">
        <f t="shared" si="33"/>
        <v>12395387.188639659</v>
      </c>
      <c r="E132" s="6">
        <f t="shared" si="21"/>
        <v>10000000</v>
      </c>
      <c r="F132">
        <f t="shared" si="22"/>
        <v>1</v>
      </c>
      <c r="G132">
        <f t="shared" si="23"/>
        <v>0.05</v>
      </c>
      <c r="H132" s="4">
        <f t="shared" si="28"/>
        <v>1.353130368752028</v>
      </c>
      <c r="I132" s="4">
        <f t="shared" si="29"/>
        <v>1.1408256553288201</v>
      </c>
      <c r="J132" s="6">
        <f t="shared" si="30"/>
        <v>3000000</v>
      </c>
      <c r="K132" s="6">
        <f t="shared" si="31"/>
        <v>116907.05636748089</v>
      </c>
      <c r="L132" s="2">
        <f t="shared" si="24"/>
        <v>0.8</v>
      </c>
      <c r="M132" s="6">
        <f t="shared" si="32"/>
        <v>12352602.463947866</v>
      </c>
    </row>
    <row r="133" spans="1:13" x14ac:dyDescent="0.25">
      <c r="B133" s="2"/>
      <c r="C133" s="3"/>
      <c r="D133" s="3"/>
      <c r="E133" s="3"/>
      <c r="H133" s="4"/>
      <c r="I133" s="4"/>
      <c r="J133" s="3"/>
      <c r="K133" s="3"/>
      <c r="L133" s="2"/>
      <c r="M133" s="3"/>
    </row>
    <row r="134" spans="1:13" x14ac:dyDescent="0.25">
      <c r="B134" s="2"/>
      <c r="C134" s="3"/>
      <c r="D134" s="3"/>
      <c r="E134" s="3"/>
      <c r="H134" s="4"/>
      <c r="I134" s="4"/>
      <c r="J134" s="3"/>
      <c r="K134" s="3"/>
      <c r="L134" s="2"/>
      <c r="M134" s="3"/>
    </row>
    <row r="135" spans="1:13" x14ac:dyDescent="0.25">
      <c r="B135" s="2"/>
      <c r="C135" s="3"/>
      <c r="D135" s="3"/>
      <c r="E135" s="3"/>
      <c r="H135" s="4"/>
      <c r="I135" s="4"/>
      <c r="J135" s="3"/>
      <c r="K135" s="3"/>
      <c r="L135" s="2"/>
      <c r="M135" s="3"/>
    </row>
    <row r="136" spans="1:13" x14ac:dyDescent="0.25">
      <c r="B136" s="2"/>
      <c r="C136" s="3"/>
      <c r="D136" s="3"/>
      <c r="E136" s="3"/>
      <c r="H136" s="4"/>
      <c r="I136" s="4"/>
      <c r="J136" s="3"/>
      <c r="K136" s="3"/>
      <c r="L136" s="2"/>
      <c r="M136" s="3"/>
    </row>
    <row r="137" spans="1:13" x14ac:dyDescent="0.25">
      <c r="B137" s="2"/>
      <c r="C137" s="3"/>
      <c r="D137" s="3"/>
      <c r="E137" s="3"/>
      <c r="H137" s="4"/>
      <c r="I137" s="4"/>
      <c r="J137" s="3"/>
      <c r="K137" s="3"/>
      <c r="L137" s="2"/>
      <c r="M137" s="3"/>
    </row>
    <row r="138" spans="1:13" x14ac:dyDescent="0.25">
      <c r="B138" s="2"/>
      <c r="C138" s="3"/>
      <c r="D138" s="3"/>
      <c r="E138" s="3"/>
      <c r="H138" s="4"/>
      <c r="I138" s="4"/>
      <c r="J138" s="3"/>
      <c r="K138" s="3"/>
      <c r="L138" s="2"/>
      <c r="M138" s="3"/>
    </row>
    <row r="139" spans="1:13" x14ac:dyDescent="0.25">
      <c r="B139" s="2"/>
      <c r="C139" s="3"/>
      <c r="D139" s="3"/>
      <c r="E139" s="3"/>
      <c r="H139" s="4"/>
      <c r="I139" s="4"/>
      <c r="J139" s="3"/>
      <c r="K139" s="3"/>
      <c r="L139" s="2"/>
      <c r="M139" s="3"/>
    </row>
    <row r="140" spans="1:13" x14ac:dyDescent="0.25">
      <c r="B140" s="2"/>
      <c r="C140" s="3"/>
      <c r="D140" s="3"/>
      <c r="E140" s="3"/>
      <c r="H140" s="4"/>
      <c r="I140" s="4"/>
      <c r="J140" s="3"/>
      <c r="K140" s="3"/>
      <c r="L140" s="2"/>
      <c r="M140" s="3"/>
    </row>
    <row r="141" spans="1:13" x14ac:dyDescent="0.25">
      <c r="B141" s="2"/>
      <c r="C141" s="3"/>
      <c r="D141" s="3"/>
      <c r="E141" s="3"/>
      <c r="H141" s="4"/>
      <c r="I141" s="4"/>
      <c r="J141" s="3"/>
      <c r="K141" s="3"/>
      <c r="L141" s="2"/>
      <c r="M141" s="3"/>
    </row>
    <row r="142" spans="1:13" x14ac:dyDescent="0.25">
      <c r="B142" s="2"/>
      <c r="C142" s="3"/>
      <c r="D142" s="3"/>
      <c r="E142" s="3"/>
      <c r="H142" s="4"/>
      <c r="I142" s="4"/>
      <c r="J142" s="3"/>
      <c r="K142" s="3"/>
      <c r="L142" s="2"/>
      <c r="M142" s="3"/>
    </row>
    <row r="143" spans="1:13" x14ac:dyDescent="0.25">
      <c r="B143" s="2"/>
      <c r="C143" s="3"/>
      <c r="D143" s="3"/>
      <c r="E143" s="3"/>
      <c r="H143" s="4"/>
      <c r="I143" s="4"/>
      <c r="J143" s="3"/>
      <c r="K143" s="3"/>
      <c r="L143" s="2"/>
      <c r="M143" s="3"/>
    </row>
  </sheetData>
  <conditionalFormatting sqref="B7">
    <cfRule type="expression" dxfId="1" priority="2">
      <formula>$B$6="Market Value of Debt"</formula>
    </cfRule>
  </conditionalFormatting>
  <conditionalFormatting sqref="B8">
    <cfRule type="expression" dxfId="0" priority="1">
      <formula>$B$6&lt;&gt;"Market Value of Debt"</formula>
    </cfRule>
  </conditionalFormatting>
  <dataValidations disablePrompts="1" count="1">
    <dataValidation type="list" allowBlank="1" showInputMessage="1" showErrorMessage="1" sqref="B6">
      <formula1>$D$6:$D$7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Sheet1</vt:lpstr>
      <vt:lpstr>Sheet2</vt:lpstr>
      <vt:lpstr>Sheet3</vt:lpstr>
      <vt:lpstr>Call_Option_Value</vt:lpstr>
      <vt:lpstr>d1_</vt:lpstr>
      <vt:lpstr>d2_</vt:lpstr>
      <vt:lpstr>Debt_Face_Value</vt:lpstr>
      <vt:lpstr>Enterprise_Value</vt:lpstr>
      <vt:lpstr>Extra_Parameter</vt:lpstr>
      <vt:lpstr>Market_Value_of_Debt</vt:lpstr>
      <vt:lpstr>Market_Value_of_Equity</vt:lpstr>
      <vt:lpstr>Maturity_of_Debt</vt:lpstr>
      <vt:lpstr>Put_Option_Value</vt:lpstr>
      <vt:lpstr>Risk_free_Rate</vt:lpstr>
      <vt:lpstr>Volatility_of_Enterprise_Value</vt:lpstr>
      <vt:lpstr>Volatility_of_Equity</vt:lpstr>
    </vt:vector>
  </TitlesOfParts>
  <Company>Navigant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Goel</dc:creator>
  <cp:lastModifiedBy>Anand Goel</cp:lastModifiedBy>
  <dcterms:created xsi:type="dcterms:W3CDTF">2013-04-23T16:02:13Z</dcterms:created>
  <dcterms:modified xsi:type="dcterms:W3CDTF">2013-04-23T22:40:59Z</dcterms:modified>
</cp:coreProperties>
</file>